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asco\Desktop\"/>
    </mc:Choice>
  </mc:AlternateContent>
  <xr:revisionPtr revIDLastSave="0" documentId="13_ncr:1_{37AFA74D-DFEE-4500-8040-CFD436EFEA7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Foglio calcolo" sheetId="1" r:id="rId1"/>
    <sheet name="Tasso interesse" sheetId="2" r:id="rId2"/>
  </sheets>
  <definedNames>
    <definedName name="SìNo">'Foglio calcolo'!#REF!</definedName>
  </definedNames>
  <calcPr calcId="191029" iterateDelta="1E-4"/>
</workbook>
</file>

<file path=xl/calcChain.xml><?xml version="1.0" encoding="utf-8"?>
<calcChain xmlns="http://schemas.openxmlformats.org/spreadsheetml/2006/main">
  <c r="D3" i="2" l="1"/>
  <c r="F3" i="2" s="1"/>
  <c r="D4" i="2"/>
  <c r="F4" i="2" s="1"/>
  <c r="D5" i="2"/>
  <c r="E5" i="2" s="1"/>
  <c r="D6" i="2"/>
  <c r="E6" i="2" s="1"/>
  <c r="D7" i="2"/>
  <c r="F7" i="2" s="1"/>
  <c r="G7" i="2" s="1"/>
  <c r="D8" i="2"/>
  <c r="F8" i="2" s="1"/>
  <c r="G8" i="2" s="1"/>
  <c r="D9" i="2"/>
  <c r="E9" i="2" s="1"/>
  <c r="D10" i="2"/>
  <c r="E10" i="2" s="1"/>
  <c r="D11" i="2"/>
  <c r="F11" i="2" s="1"/>
  <c r="D12" i="2"/>
  <c r="F12" i="2" s="1"/>
  <c r="D13" i="2"/>
  <c r="E13" i="2" s="1"/>
  <c r="D14" i="2"/>
  <c r="E14" i="2" s="1"/>
  <c r="D15" i="2"/>
  <c r="F15" i="2" s="1"/>
  <c r="G15" i="2" s="1"/>
  <c r="E2" i="2"/>
  <c r="D2" i="2"/>
  <c r="F2" i="2" s="1"/>
  <c r="G2" i="2" s="1"/>
  <c r="F3" i="1"/>
  <c r="E3" i="1"/>
  <c r="D3" i="1"/>
  <c r="I3" i="1" s="1"/>
  <c r="E12" i="2" l="1"/>
  <c r="E8" i="2"/>
  <c r="E4" i="2"/>
  <c r="F14" i="2"/>
  <c r="G14" i="2" s="1"/>
  <c r="F10" i="2"/>
  <c r="G10" i="2" s="1"/>
  <c r="F6" i="2"/>
  <c r="E15" i="2"/>
  <c r="E11" i="2"/>
  <c r="E7" i="2"/>
  <c r="E3" i="2"/>
  <c r="F13" i="2"/>
  <c r="G13" i="2" s="1"/>
  <c r="F9" i="2"/>
  <c r="G9" i="2" s="1"/>
  <c r="F5" i="2"/>
  <c r="G5" i="2" s="1"/>
  <c r="G11" i="2"/>
  <c r="H3" i="1"/>
  <c r="G6" i="2"/>
  <c r="G4" i="2"/>
  <c r="G3" i="2"/>
  <c r="G12" i="2"/>
</calcChain>
</file>

<file path=xl/sharedStrings.xml><?xml version="1.0" encoding="utf-8"?>
<sst xmlns="http://schemas.openxmlformats.org/spreadsheetml/2006/main" count="23" uniqueCount="21">
  <si>
    <t>CALCOLO DEL RAVVEDIMENTO PER IMPOSTA UNICA, IMPOSTA SUGLI INTRATTENIMENTI E PRELIEVO ERARIALE (APPARECCHI)</t>
  </si>
  <si>
    <t>IMPORTO VERSATO TARDIVAMENTE</t>
  </si>
  <si>
    <t>DATA DI SCADENZA DEL VERSAMENTO (gg/mm/aaaa)</t>
  </si>
  <si>
    <t>DATA DEL VERSAMENTO (gg/mm/aaaa)</t>
  </si>
  <si>
    <t>GIORNI DI RITARDO</t>
  </si>
  <si>
    <t>DATA SCADENZA PIU' UN ANNO</t>
  </si>
  <si>
    <t>DATA SCADENZA PIU' DUE ANNI</t>
  </si>
  <si>
    <t>RAVVEDIMENTO(SI/NO)</t>
  </si>
  <si>
    <t>IMPORTO SANZIONE</t>
  </si>
  <si>
    <t>IMPORTO INTERESSI</t>
  </si>
  <si>
    <t>No</t>
  </si>
  <si>
    <t>Ai fini del calcolo del ravvedimento (sanzioni ed interessi legali) compilare i campi con sfondo bianco.</t>
  </si>
  <si>
    <t>l'ammontare di sanzioni ed interessi è calcolato sulla base dell'importo versato, della data di scadenza del versamento, della data del versamento ed il ricorso o meno al R.O.</t>
  </si>
  <si>
    <t>Sì</t>
  </si>
  <si>
    <t>TASSO INTERESSE LEGALE       (%)</t>
  </si>
  <si>
    <t>DA</t>
  </si>
  <si>
    <t>A</t>
  </si>
  <si>
    <t>DA (REALE)</t>
  </si>
  <si>
    <t>A (REALE)</t>
  </si>
  <si>
    <t>GIORNI INTERESSATI</t>
  </si>
  <si>
    <t>TASSO INTERESSE TRIBUTARIO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</si>
</sst>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d/mm/yyyy"/>
  </numFmts>
  <fonts count="7" x14ac:knownFonts="1">
    <font>
      <sz val="10"/>
      <name val="Arial"/>
      <charset val="1"/>
    </font>
    <font>
      <b/>
      <sz val="10"/>
      <name val="MS Sans Serif"/>
      <family val="2"/>
      <charset val="1"/>
    </font>
    <font>
      <sz val="10"/>
      <name val="MS Sans Serif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6" fillId="0" borderId="0" xfId="0" applyNumberFormat="1" applyFont="1"/>
    <xf numFmtId="4" fontId="0" fillId="0" borderId="0" xfId="0" applyNumberFormat="1"/>
    <xf numFmtId="0" fontId="0" fillId="0" borderId="0" xfId="0"/>
    <xf numFmtId="164" fontId="6" fillId="0" borderId="0" xfId="0" applyNumberFormat="1" applyFont="1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18.42578125" customWidth="1"/>
    <col min="2" max="3" width="16.140625" customWidth="1"/>
    <col min="4" max="6" width="15.140625" hidden="1" customWidth="1"/>
    <col min="7" max="7" width="18.28515625" customWidth="1"/>
    <col min="8" max="8" width="23" customWidth="1"/>
    <col min="9" max="9" width="20.42578125" customWidth="1"/>
    <col min="11" max="12" width="10.140625" customWidth="1"/>
    <col min="13" max="13" width="13.42578125" customWidth="1"/>
    <col min="14" max="14" width="11.7109375" customWidth="1"/>
    <col min="15" max="15" width="24" customWidth="1"/>
    <col min="16" max="16" width="23.5703125" customWidth="1"/>
  </cols>
  <sheetData>
    <row r="1" spans="1:9" ht="44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82.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61.5" customHeight="1" x14ac:dyDescent="0.2">
      <c r="A3" s="2">
        <v>100</v>
      </c>
      <c r="B3" s="3">
        <v>39813</v>
      </c>
      <c r="C3" s="3">
        <v>45291</v>
      </c>
      <c r="D3" s="4">
        <f>DATEDIF(B3,C3,"d")</f>
        <v>5478</v>
      </c>
      <c r="E3" s="5">
        <f>DATE(YEAR(B3)+1,MONTH(B3),DAY(B3))</f>
        <v>40178</v>
      </c>
      <c r="F3" s="5">
        <f>DATE(YEAR(B3)+2,MONTH(B3),DAY(B3))</f>
        <v>40543</v>
      </c>
      <c r="G3" s="6" t="s">
        <v>10</v>
      </c>
      <c r="H3" s="7">
        <f>IF(G3="Sì",(IF(D3&lt;=15,15*D3*A3/15000,IF(D3&lt;=30,15*A3/1000,IF(D3&lt;=90,15*A3/900,IF(C3&lt;=E3,15*A3/400,IF(C3&lt;=F3,30*A3/700,15*A3/300)))))),(IF(D3&lt;=15,15*D3*A3/1500,IF(D3&lt;=90,15*A3/100,30*A3/100))))</f>
        <v>30</v>
      </c>
      <c r="I3" s="7">
        <f>IF(G3="Sì",SUM('Tasso interesse'!G2:G33),A3*'Tasso interesse'!K1*D3/36500)</f>
        <v>52.528767123287672</v>
      </c>
    </row>
    <row r="4" spans="1:9" ht="18.75" customHeight="1" x14ac:dyDescent="0.2"/>
    <row r="5" spans="1:9" ht="18" customHeight="1" x14ac:dyDescent="0.2">
      <c r="A5" s="8" t="s">
        <v>11</v>
      </c>
    </row>
    <row r="6" spans="1:9" ht="15.75" x14ac:dyDescent="0.25">
      <c r="A6" s="9" t="s">
        <v>12</v>
      </c>
    </row>
    <row r="7" spans="1:9" ht="15.75" x14ac:dyDescent="0.25">
      <c r="A7" s="9"/>
    </row>
    <row r="8" spans="1:9" ht="15.75" x14ac:dyDescent="0.25">
      <c r="A8" s="9"/>
    </row>
    <row r="9" spans="1:9" ht="15.75" x14ac:dyDescent="0.25">
      <c r="A9" s="9"/>
    </row>
    <row r="10" spans="1:9" x14ac:dyDescent="0.2">
      <c r="A10" s="10"/>
    </row>
    <row r="60" spans="1:1" hidden="1" x14ac:dyDescent="0.2">
      <c r="A60" t="s">
        <v>13</v>
      </c>
    </row>
    <row r="61" spans="1:1" hidden="1" x14ac:dyDescent="0.2">
      <c r="A61" t="s">
        <v>10</v>
      </c>
    </row>
  </sheetData>
  <sheetProtection algorithmName="SHA-512" hashValue="mSWoWbck5KSMYS8TSs8zuysKcPSQ7lJ+pUiMP1QZwh6+ACm0kTM9ydHYXF2EHQEuGJTphx7RetV7BNmQ6bk3qQ==" saltValue="m0Go/W7OjaAHHX0A72107w==" spinCount="100000" sheet="1" objects="1" scenarios="1"/>
  <mergeCells count="1">
    <mergeCell ref="A1:I1"/>
  </mergeCells>
  <dataValidations count="1">
    <dataValidation type="list" allowBlank="1" showInputMessage="1" showErrorMessage="1" sqref="G3" xr:uid="{00000000-0002-0000-0000-000000000000}">
      <formula1>$A$60:$A$61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zoomScaleNormal="100" workbookViewId="0">
      <selection activeCell="G6" sqref="G6"/>
    </sheetView>
  </sheetViews>
  <sheetFormatPr defaultColWidth="8.7109375" defaultRowHeight="12.75" x14ac:dyDescent="0.2"/>
  <cols>
    <col min="2" max="3" width="10.140625" customWidth="1"/>
    <col min="4" max="5" width="10.140625" hidden="1" customWidth="1"/>
    <col min="6" max="6" width="9.28515625" hidden="1" customWidth="1"/>
    <col min="7" max="7" width="13.7109375" customWidth="1"/>
  </cols>
  <sheetData>
    <row r="1" spans="1:11" ht="76.5" x14ac:dyDescent="0.2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9</v>
      </c>
      <c r="J1" s="1" t="s">
        <v>20</v>
      </c>
      <c r="K1">
        <v>3.5</v>
      </c>
    </row>
    <row r="2" spans="1:11" x14ac:dyDescent="0.2">
      <c r="A2">
        <v>3</v>
      </c>
      <c r="B2" s="11">
        <v>36526</v>
      </c>
      <c r="C2" s="11">
        <v>40178</v>
      </c>
      <c r="D2" s="12">
        <f>IF('Foglio calcolo'!B$3&lt;B2,B2-1,IF('Foglio calcolo'!B$3&lt;C2,'Foglio calcolo'!B$3,0))</f>
        <v>39813</v>
      </c>
      <c r="E2" s="12">
        <f>IF(AND('Foglio calcolo'!C$3&gt;C2,D2&gt;0),C2,IF('Foglio calcolo'!C$3&lt;C2,'Foglio calcolo'!C$3,0))</f>
        <v>40178</v>
      </c>
      <c r="F2">
        <f>DATEDIF(IF('Foglio calcolo'!B$3&lt;B2,B2-1,IF('Foglio calcolo'!B$3&lt;C2,'Foglio calcolo'!B$3,0)),IF(AND('Foglio calcolo'!C$3&gt;C2,D2&gt;0),C2,IF('Foglio calcolo'!C$3&lt;C2,'Foglio calcolo'!C$3,0)),"d")</f>
        <v>365</v>
      </c>
      <c r="G2" s="13">
        <f>'Foglio calcolo'!A$3*A2*F2/36500</f>
        <v>3</v>
      </c>
    </row>
    <row r="3" spans="1:11" x14ac:dyDescent="0.2">
      <c r="A3">
        <v>1</v>
      </c>
      <c r="B3" s="11">
        <v>40179</v>
      </c>
      <c r="C3" s="11">
        <v>40543.999988425901</v>
      </c>
      <c r="D3" s="15">
        <f>IF('Foglio calcolo'!B$3&lt;B3,B3-1,IF('Foglio calcolo'!B$3&lt;C3,'Foglio calcolo'!B$3,0))</f>
        <v>40178</v>
      </c>
      <c r="E3" s="15">
        <f>IF(AND('Foglio calcolo'!C$3&gt;C3,D3&gt;0),C3,IF('Foglio calcolo'!C$3&lt;C3,'Foglio calcolo'!C$3,0))</f>
        <v>40543.999988425901</v>
      </c>
      <c r="F3" s="14">
        <f>DATEDIF(IF('Foglio calcolo'!B$3&lt;B3,B3-1,IF('Foglio calcolo'!B$3&lt;C3,'Foglio calcolo'!B$3,0)),IF(AND('Foglio calcolo'!C$3&gt;C3,D3&gt;0),C3,IF('Foglio calcolo'!C$3&lt;C3,'Foglio calcolo'!C$3,0)),"d")</f>
        <v>365</v>
      </c>
      <c r="G3" s="16">
        <f>'Foglio calcolo'!A$3*A3*F3/36500</f>
        <v>1</v>
      </c>
    </row>
    <row r="4" spans="1:11" x14ac:dyDescent="0.2">
      <c r="A4">
        <v>1.5</v>
      </c>
      <c r="B4" s="11">
        <v>40544</v>
      </c>
      <c r="C4" s="11">
        <v>40908.999988425901</v>
      </c>
      <c r="D4" s="15">
        <f>IF('Foglio calcolo'!B$3&lt;B4,B4-1,IF('Foglio calcolo'!B$3&lt;C4,'Foglio calcolo'!B$3,0))</f>
        <v>40543</v>
      </c>
      <c r="E4" s="15">
        <f>IF(AND('Foglio calcolo'!C$3&gt;C4,D4&gt;0),C4,IF('Foglio calcolo'!C$3&lt;C4,'Foglio calcolo'!C$3,0))</f>
        <v>40908.999988425901</v>
      </c>
      <c r="F4" s="14">
        <f>DATEDIF(IF('Foglio calcolo'!B$3&lt;B4,B4-1,IF('Foglio calcolo'!B$3&lt;C4,'Foglio calcolo'!B$3,0)),IF(AND('Foglio calcolo'!C$3&gt;C4,D4&gt;0),C4,IF('Foglio calcolo'!C$3&lt;C4,'Foglio calcolo'!C$3,0)),"d")</f>
        <v>365</v>
      </c>
      <c r="G4" s="16">
        <f>'Foglio calcolo'!A$3*A4*F4/36500</f>
        <v>1.5</v>
      </c>
    </row>
    <row r="5" spans="1:11" x14ac:dyDescent="0.2">
      <c r="A5">
        <v>2.5</v>
      </c>
      <c r="B5" s="11">
        <v>40909</v>
      </c>
      <c r="C5" s="11">
        <v>41639.999988425901</v>
      </c>
      <c r="D5" s="15">
        <f>IF('Foglio calcolo'!B$3&lt;B5,B5-1,IF('Foglio calcolo'!B$3&lt;C5,'Foglio calcolo'!B$3,0))</f>
        <v>40908</v>
      </c>
      <c r="E5" s="15">
        <f>IF(AND('Foglio calcolo'!C$3&gt;C5,D5&gt;0),C5,IF('Foglio calcolo'!C$3&lt;C5,'Foglio calcolo'!C$3,0))</f>
        <v>41639.999988425901</v>
      </c>
      <c r="F5" s="14">
        <f>DATEDIF(IF('Foglio calcolo'!B$3&lt;B5,B5-1,IF('Foglio calcolo'!B$3&lt;C5,'Foglio calcolo'!B$3,0)),IF(AND('Foglio calcolo'!C$3&gt;C5,D5&gt;0),C5,IF('Foglio calcolo'!C$3&lt;C5,'Foglio calcolo'!C$3,0)),"d")</f>
        <v>731</v>
      </c>
      <c r="G5" s="16">
        <f>'Foglio calcolo'!A$3*A5*F5/36500</f>
        <v>5.006849315068493</v>
      </c>
    </row>
    <row r="6" spans="1:11" x14ac:dyDescent="0.2">
      <c r="A6">
        <v>1</v>
      </c>
      <c r="B6" s="11">
        <v>41640</v>
      </c>
      <c r="C6" s="11">
        <v>42004.999988425901</v>
      </c>
      <c r="D6" s="15">
        <f>IF('Foglio calcolo'!B$3&lt;B6,B6-1,IF('Foglio calcolo'!B$3&lt;C6,'Foglio calcolo'!B$3,0))</f>
        <v>41639</v>
      </c>
      <c r="E6" s="15">
        <f>IF(AND('Foglio calcolo'!C$3&gt;C6,D6&gt;0),C6,IF('Foglio calcolo'!C$3&lt;C6,'Foglio calcolo'!C$3,0))</f>
        <v>42004.999988425901</v>
      </c>
      <c r="F6" s="14">
        <f>DATEDIF(IF('Foglio calcolo'!B$3&lt;B6,B6-1,IF('Foglio calcolo'!B$3&lt;C6,'Foglio calcolo'!B$3,0)),IF(AND('Foglio calcolo'!C$3&gt;C6,D6&gt;0),C6,IF('Foglio calcolo'!C$3&lt;C6,'Foglio calcolo'!C$3,0)),"d")</f>
        <v>365</v>
      </c>
      <c r="G6" s="16">
        <f>'Foglio calcolo'!A$3*A6*F6/36500</f>
        <v>1</v>
      </c>
    </row>
    <row r="7" spans="1:11" x14ac:dyDescent="0.2">
      <c r="A7">
        <v>0.5</v>
      </c>
      <c r="B7" s="11">
        <v>42005</v>
      </c>
      <c r="C7" s="11">
        <v>42369.999988425901</v>
      </c>
      <c r="D7" s="15">
        <f>IF('Foglio calcolo'!B$3&lt;B7,B7-1,IF('Foglio calcolo'!B$3&lt;C7,'Foglio calcolo'!B$3,0))</f>
        <v>42004</v>
      </c>
      <c r="E7" s="15">
        <f>IF(AND('Foglio calcolo'!C$3&gt;C7,D7&gt;0),C7,IF('Foglio calcolo'!C$3&lt;C7,'Foglio calcolo'!C$3,0))</f>
        <v>42369.999988425901</v>
      </c>
      <c r="F7" s="14">
        <f>DATEDIF(IF('Foglio calcolo'!B$3&lt;B7,B7-1,IF('Foglio calcolo'!B$3&lt;C7,'Foglio calcolo'!B$3,0)),IF(AND('Foglio calcolo'!C$3&gt;C7,D7&gt;0),C7,IF('Foglio calcolo'!C$3&lt;C7,'Foglio calcolo'!C$3,0)),"d")</f>
        <v>365</v>
      </c>
      <c r="G7" s="16">
        <f>'Foglio calcolo'!A$3*A7*F7/36500</f>
        <v>0.5</v>
      </c>
    </row>
    <row r="8" spans="1:11" x14ac:dyDescent="0.2">
      <c r="A8">
        <v>0.2</v>
      </c>
      <c r="B8" s="11">
        <v>42370</v>
      </c>
      <c r="C8" s="11">
        <v>42735.999988425901</v>
      </c>
      <c r="D8" s="15">
        <f>IF('Foglio calcolo'!B$3&lt;B8,B8-1,IF('Foglio calcolo'!B$3&lt;C8,'Foglio calcolo'!B$3,0))</f>
        <v>42369</v>
      </c>
      <c r="E8" s="15">
        <f>IF(AND('Foglio calcolo'!C$3&gt;C8,D8&gt;0),C8,IF('Foglio calcolo'!C$3&lt;C8,'Foglio calcolo'!C$3,0))</f>
        <v>42735.999988425901</v>
      </c>
      <c r="F8" s="14">
        <f>DATEDIF(IF('Foglio calcolo'!B$3&lt;B8,B8-1,IF('Foglio calcolo'!B$3&lt;C8,'Foglio calcolo'!B$3,0)),IF(AND('Foglio calcolo'!C$3&gt;C8,D8&gt;0),C8,IF('Foglio calcolo'!C$3&lt;C8,'Foglio calcolo'!C$3,0)),"d")</f>
        <v>366</v>
      </c>
      <c r="G8" s="16">
        <f>'Foglio calcolo'!A$3*A8*F8/36500</f>
        <v>0.20054794520547944</v>
      </c>
    </row>
    <row r="9" spans="1:11" x14ac:dyDescent="0.2">
      <c r="A9">
        <v>0.1</v>
      </c>
      <c r="B9" s="11">
        <v>42736</v>
      </c>
      <c r="C9" s="11">
        <v>43100.999988425901</v>
      </c>
      <c r="D9" s="15">
        <f>IF('Foglio calcolo'!B$3&lt;B9,B9-1,IF('Foglio calcolo'!B$3&lt;C9,'Foglio calcolo'!B$3,0))</f>
        <v>42735</v>
      </c>
      <c r="E9" s="15">
        <f>IF(AND('Foglio calcolo'!C$3&gt;C9,D9&gt;0),C9,IF('Foglio calcolo'!C$3&lt;C9,'Foglio calcolo'!C$3,0))</f>
        <v>43100.999988425901</v>
      </c>
      <c r="F9" s="14">
        <f>DATEDIF(IF('Foglio calcolo'!B$3&lt;B9,B9-1,IF('Foglio calcolo'!B$3&lt;C9,'Foglio calcolo'!B$3,0)),IF(AND('Foglio calcolo'!C$3&gt;C9,D9&gt;0),C9,IF('Foglio calcolo'!C$3&lt;C9,'Foglio calcolo'!C$3,0)),"d")</f>
        <v>365</v>
      </c>
      <c r="G9" s="16">
        <f>'Foglio calcolo'!A$3*A9*F9/36500</f>
        <v>0.1</v>
      </c>
    </row>
    <row r="10" spans="1:11" x14ac:dyDescent="0.2">
      <c r="A10">
        <v>0.3</v>
      </c>
      <c r="B10" s="11">
        <v>43101</v>
      </c>
      <c r="C10" s="11">
        <v>43465.999988425901</v>
      </c>
      <c r="D10" s="15">
        <f>IF('Foglio calcolo'!B$3&lt;B10,B10-1,IF('Foglio calcolo'!B$3&lt;C10,'Foglio calcolo'!B$3,0))</f>
        <v>43100</v>
      </c>
      <c r="E10" s="15">
        <f>IF(AND('Foglio calcolo'!C$3&gt;C10,D10&gt;0),C10,IF('Foglio calcolo'!C$3&lt;C10,'Foglio calcolo'!C$3,0))</f>
        <v>43465.999988425901</v>
      </c>
      <c r="F10" s="14">
        <f>DATEDIF(IF('Foglio calcolo'!B$3&lt;B10,B10-1,IF('Foglio calcolo'!B$3&lt;C10,'Foglio calcolo'!B$3,0)),IF(AND('Foglio calcolo'!C$3&gt;C10,D10&gt;0),C10,IF('Foglio calcolo'!C$3&lt;C10,'Foglio calcolo'!C$3,0)),"d")</f>
        <v>365</v>
      </c>
      <c r="G10" s="16">
        <f>'Foglio calcolo'!A$3*A10*F10/36500</f>
        <v>0.3</v>
      </c>
    </row>
    <row r="11" spans="1:11" x14ac:dyDescent="0.2">
      <c r="A11">
        <v>0.8</v>
      </c>
      <c r="B11" s="11">
        <v>43466</v>
      </c>
      <c r="C11" s="11">
        <v>43830.999988425901</v>
      </c>
      <c r="D11" s="15">
        <f>IF('Foglio calcolo'!B$3&lt;B11,B11-1,IF('Foglio calcolo'!B$3&lt;C11,'Foglio calcolo'!B$3,0))</f>
        <v>43465</v>
      </c>
      <c r="E11" s="15">
        <f>IF(AND('Foglio calcolo'!C$3&gt;C11,D11&gt;0),C11,IF('Foglio calcolo'!C$3&lt;C11,'Foglio calcolo'!C$3,0))</f>
        <v>43830.999988425901</v>
      </c>
      <c r="F11" s="14">
        <f>DATEDIF(IF('Foglio calcolo'!B$3&lt;B11,B11-1,IF('Foglio calcolo'!B$3&lt;C11,'Foglio calcolo'!B$3,0)),IF(AND('Foglio calcolo'!C$3&gt;C11,D11&gt;0),C11,IF('Foglio calcolo'!C$3&lt;C11,'Foglio calcolo'!C$3,0)),"d")</f>
        <v>365</v>
      </c>
      <c r="G11" s="16">
        <f>'Foglio calcolo'!A$3*A11*F11/36500</f>
        <v>0.8</v>
      </c>
    </row>
    <row r="12" spans="1:11" x14ac:dyDescent="0.2">
      <c r="A12">
        <v>0.05</v>
      </c>
      <c r="B12" s="11">
        <v>43831</v>
      </c>
      <c r="C12" s="11">
        <v>44196</v>
      </c>
      <c r="D12" s="15">
        <f>IF('Foglio calcolo'!B$3&lt;B12,B12-1,IF('Foglio calcolo'!B$3&lt;C12,'Foglio calcolo'!B$3,0))</f>
        <v>43830</v>
      </c>
      <c r="E12" s="15">
        <f>IF(AND('Foglio calcolo'!C$3&gt;C12,D12&gt;0),C12,IF('Foglio calcolo'!C$3&lt;C12,'Foglio calcolo'!C$3,0))</f>
        <v>44196</v>
      </c>
      <c r="F12" s="14">
        <f>DATEDIF(IF('Foglio calcolo'!B$3&lt;B12,B12-1,IF('Foglio calcolo'!B$3&lt;C12,'Foglio calcolo'!B$3,0)),IF(AND('Foglio calcolo'!C$3&gt;C12,D12&gt;0),C12,IF('Foglio calcolo'!C$3&lt;C12,'Foglio calcolo'!C$3,0)),"d")</f>
        <v>366</v>
      </c>
      <c r="G12" s="16">
        <f>'Foglio calcolo'!A$3*A12*F12/36500</f>
        <v>5.0136986301369861E-2</v>
      </c>
    </row>
    <row r="13" spans="1:11" x14ac:dyDescent="0.2">
      <c r="A13" s="14">
        <v>0.01</v>
      </c>
      <c r="B13" s="17">
        <v>44197</v>
      </c>
      <c r="C13" s="17">
        <v>44561</v>
      </c>
      <c r="D13" s="15">
        <f>IF('Foglio calcolo'!B$3&lt;B13,B13-1,IF('Foglio calcolo'!B$3&lt;C13,'Foglio calcolo'!B$3,0))</f>
        <v>44196</v>
      </c>
      <c r="E13" s="15">
        <f>IF(AND('Foglio calcolo'!C$3&gt;C13,D13&gt;0),C13,IF('Foglio calcolo'!C$3&lt;C13,'Foglio calcolo'!C$3,0))</f>
        <v>44561</v>
      </c>
      <c r="F13" s="14">
        <f>DATEDIF(IF('Foglio calcolo'!B$3&lt;B13,B13-1,IF('Foglio calcolo'!B$3&lt;C13,'Foglio calcolo'!B$3,0)),IF(AND('Foglio calcolo'!C$3&gt;C13,D13&gt;0),C13,IF('Foglio calcolo'!C$3&lt;C13,'Foglio calcolo'!C$3,0)),"d")</f>
        <v>365</v>
      </c>
      <c r="G13" s="16">
        <f>'Foglio calcolo'!A$3*A13*F13/36500</f>
        <v>0.01</v>
      </c>
    </row>
    <row r="14" spans="1:11" x14ac:dyDescent="0.2">
      <c r="A14" s="14">
        <v>1.25</v>
      </c>
      <c r="B14" s="17">
        <v>44562</v>
      </c>
      <c r="C14" s="17">
        <v>44926</v>
      </c>
      <c r="D14" s="15">
        <f>IF('Foglio calcolo'!B$3&lt;B14,B14-1,IF('Foglio calcolo'!B$3&lt;C14,'Foglio calcolo'!B$3,0))</f>
        <v>44561</v>
      </c>
      <c r="E14" s="15">
        <f>IF(AND('Foglio calcolo'!C$3&gt;C14,D14&gt;0),C14,IF('Foglio calcolo'!C$3&lt;C14,'Foglio calcolo'!C$3,0))</f>
        <v>44926</v>
      </c>
      <c r="F14" s="14">
        <f>DATEDIF(IF('Foglio calcolo'!B$3&lt;B14,B14-1,IF('Foglio calcolo'!B$3&lt;C14,'Foglio calcolo'!B$3,0)),IF(AND('Foglio calcolo'!C$3&gt;C14,D14&gt;0),C14,IF('Foglio calcolo'!C$3&lt;C14,'Foglio calcolo'!C$3,0)),"d")</f>
        <v>365</v>
      </c>
      <c r="G14" s="16">
        <f>'Foglio calcolo'!A$3*A14*F14/36500</f>
        <v>1.25</v>
      </c>
    </row>
    <row r="15" spans="1:11" x14ac:dyDescent="0.2">
      <c r="A15">
        <v>5</v>
      </c>
      <c r="B15" s="17">
        <v>44927</v>
      </c>
      <c r="C15" s="17">
        <v>2958465</v>
      </c>
      <c r="D15" s="15">
        <f>IF('Foglio calcolo'!B$3&lt;B15,B15-1,IF('Foglio calcolo'!B$3&lt;C15,'Foglio calcolo'!B$3,0))</f>
        <v>44926</v>
      </c>
      <c r="E15" s="15">
        <f>IF(AND('Foglio calcolo'!C$3&gt;C15,D15&gt;0),C15,IF('Foglio calcolo'!C$3&lt;C15,'Foglio calcolo'!C$3,0))</f>
        <v>45291</v>
      </c>
      <c r="F15" s="14">
        <f>DATEDIF(IF('Foglio calcolo'!B$3&lt;B15,B15-1,IF('Foglio calcolo'!B$3&lt;C15,'Foglio calcolo'!B$3,0)),IF(AND('Foglio calcolo'!C$3&gt;C15,D15&gt;0),C15,IF('Foglio calcolo'!C$3&lt;C15,'Foglio calcolo'!C$3,0)),"d")</f>
        <v>365</v>
      </c>
      <c r="G15" s="16">
        <f>'Foglio calcolo'!A$3*A15*F15/36500</f>
        <v>5</v>
      </c>
    </row>
  </sheetData>
  <sheetProtection algorithmName="SHA-512" hashValue="b69j7adTDqv+pzpuUkt599G/EBEuFKjWKPeQ5EjOYg8YKpezmZoR+iuxfxG5pz+Lkp5QJRsHF0hFcXXFb4unpQ==" saltValue="WLs58lLTrpIp6N7YOw2Pmg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calcolo</vt:lpstr>
      <vt:lpstr>Tasso interesse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PALMA MIRELLA</dc:creator>
  <dc:description/>
  <cp:lastModifiedBy>DASCO GIORGIO</cp:lastModifiedBy>
  <cp:revision>1</cp:revision>
  <cp:lastPrinted>2012-11-19T19:03:26Z</cp:lastPrinted>
  <dcterms:created xsi:type="dcterms:W3CDTF">2012-10-19T17:13:28Z</dcterms:created>
  <dcterms:modified xsi:type="dcterms:W3CDTF">2023-01-04T17:08:58Z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