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705" yWindow="-15" windowWidth="12510" windowHeight="12405" tabRatio="813"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 sheetId="14" r:id="rId7"/>
    <sheet name="Riepilogo Canoni" sheetId="16" state="hidden" r:id="rId8"/>
  </sheets>
  <definedNames>
    <definedName name="_xlnm._FilterDatabase" localSheetId="5" hidden="1">'Rifiuti speciali'!$A$6:$E$6</definedName>
    <definedName name="_xlnm.Print_Area" localSheetId="6">'Ausiliariato '!$A$1:$F$58</definedName>
    <definedName name="_xlnm.Print_Area" localSheetId="1">'Calcolo superfici totali'!$A$1:$G$22</definedName>
    <definedName name="_xlnm.Print_Area" localSheetId="4">Disinfestazione!$A$1:$D$71</definedName>
    <definedName name="_xlnm.Print_Area" localSheetId="3">'Pulizia attività aggiuntive'!$A$1:$F$121</definedName>
    <definedName name="_xlnm.Print_Area" localSheetId="0">Superfici!$A$1:$F$382</definedName>
  </definedNames>
  <calcPr calcId="145621"/>
</workbook>
</file>

<file path=xl/calcChain.xml><?xml version="1.0" encoding="utf-8"?>
<calcChain xmlns="http://schemas.openxmlformats.org/spreadsheetml/2006/main">
  <c r="D78" i="3" l="1"/>
  <c r="D65" i="3"/>
  <c r="D52" i="3"/>
  <c r="D50" i="3"/>
  <c r="D42" i="3"/>
  <c r="D82" i="3" l="1"/>
  <c r="D64" i="3"/>
  <c r="D63" i="3"/>
  <c r="D62" i="3"/>
  <c r="E332" i="1" l="1"/>
  <c r="E345" i="1" l="1"/>
  <c r="E43" i="1" l="1"/>
  <c r="D38" i="3" s="1"/>
  <c r="D12" i="3" l="1"/>
  <c r="H3" i="1" l="1"/>
  <c r="H2" i="1"/>
  <c r="H1" i="1"/>
  <c r="F382" i="1"/>
  <c r="F381" i="1"/>
  <c r="F380" i="1"/>
  <c r="F379" i="1"/>
  <c r="F378" i="1"/>
  <c r="F377" i="1"/>
  <c r="F376" i="1"/>
  <c r="F375" i="1"/>
  <c r="F374" i="1"/>
  <c r="F373" i="1"/>
  <c r="F372" i="1"/>
  <c r="F371" i="1"/>
  <c r="F370" i="1"/>
  <c r="F369" i="1"/>
  <c r="F368" i="1"/>
  <c r="F367" i="1"/>
  <c r="E367" i="1"/>
  <c r="D56" i="3" l="1"/>
  <c r="D29" i="3"/>
  <c r="F118" i="1" l="1"/>
  <c r="F58" i="1"/>
  <c r="F57" i="1"/>
  <c r="F56" i="1"/>
  <c r="F55" i="1"/>
  <c r="F54" i="1"/>
  <c r="F53" i="1"/>
  <c r="F52" i="1"/>
  <c r="F51" i="1"/>
  <c r="F50" i="1"/>
  <c r="F49" i="1"/>
  <c r="F48" i="1"/>
  <c r="F47" i="1"/>
  <c r="F46" i="1"/>
  <c r="F45" i="1"/>
  <c r="F44" i="1"/>
  <c r="F43" i="1"/>
  <c r="D14" i="3" l="1"/>
  <c r="D13" i="3"/>
  <c r="D10" i="3"/>
  <c r="D28" i="3"/>
  <c r="D27" i="3"/>
  <c r="D26" i="3"/>
  <c r="D25" i="3"/>
  <c r="D24" i="3"/>
  <c r="D23" i="3"/>
  <c r="D22" i="3"/>
  <c r="D20" i="3"/>
  <c r="D19" i="3"/>
  <c r="D18" i="3"/>
  <c r="D17" i="3"/>
  <c r="D16" i="3"/>
  <c r="D15" i="3"/>
  <c r="D81" i="3" l="1"/>
  <c r="D80" i="3"/>
  <c r="D79" i="3"/>
  <c r="D77" i="3"/>
  <c r="D76" i="3"/>
  <c r="D75" i="3"/>
  <c r="D74" i="3"/>
  <c r="D72" i="3"/>
  <c r="D71" i="3"/>
  <c r="D70" i="3"/>
  <c r="D69" i="3"/>
  <c r="D68" i="3"/>
  <c r="D55" i="3"/>
  <c r="D54" i="3"/>
  <c r="D53" i="3"/>
  <c r="D51" i="3"/>
  <c r="D49" i="3"/>
  <c r="D48" i="3"/>
  <c r="D46" i="3"/>
  <c r="D45" i="3"/>
  <c r="D44" i="3"/>
  <c r="D43" i="3"/>
  <c r="D41" i="3"/>
  <c r="D11" i="3" l="1"/>
  <c r="F112" i="1" l="1"/>
  <c r="F111" i="1"/>
  <c r="F110" i="1"/>
  <c r="F109" i="1"/>
  <c r="F108" i="1"/>
  <c r="F107" i="1"/>
  <c r="F106" i="1"/>
  <c r="F105" i="1"/>
  <c r="F104" i="1"/>
  <c r="F103" i="1"/>
  <c r="F102" i="1"/>
  <c r="F101" i="1"/>
  <c r="F100" i="1"/>
  <c r="F99" i="1"/>
  <c r="F98" i="1"/>
  <c r="F97" i="1"/>
  <c r="F238" i="1"/>
  <c r="F237" i="1"/>
  <c r="F236" i="1"/>
  <c r="F235" i="1"/>
  <c r="F234" i="1"/>
  <c r="F233" i="1"/>
  <c r="F232" i="1"/>
  <c r="F231" i="1"/>
  <c r="F230" i="1"/>
  <c r="F229" i="1"/>
  <c r="F228" i="1"/>
  <c r="F227" i="1"/>
  <c r="F226" i="1"/>
  <c r="F225" i="1"/>
  <c r="F224" i="1"/>
  <c r="F223" i="1"/>
  <c r="F130" i="1"/>
  <c r="F129" i="1"/>
  <c r="F128" i="1"/>
  <c r="F127" i="1"/>
  <c r="F126" i="1"/>
  <c r="F125" i="1"/>
  <c r="F124" i="1"/>
  <c r="F123" i="1"/>
  <c r="F122" i="1"/>
  <c r="F121" i="1"/>
  <c r="F120" i="1"/>
  <c r="F119" i="1"/>
  <c r="F117" i="1"/>
  <c r="F116" i="1"/>
  <c r="F115" i="1"/>
  <c r="F148" i="1"/>
  <c r="F147" i="1"/>
  <c r="F146" i="1"/>
  <c r="F145" i="1"/>
  <c r="F144" i="1"/>
  <c r="F143" i="1"/>
  <c r="F142" i="1"/>
  <c r="F141" i="1"/>
  <c r="F140" i="1"/>
  <c r="F139" i="1"/>
  <c r="F138" i="1"/>
  <c r="F137" i="1"/>
  <c r="F136" i="1"/>
  <c r="F135" i="1"/>
  <c r="F134" i="1"/>
  <c r="F133" i="1"/>
  <c r="F292" i="1"/>
  <c r="F291" i="1"/>
  <c r="F290" i="1"/>
  <c r="F289" i="1"/>
  <c r="F288" i="1"/>
  <c r="F287" i="1"/>
  <c r="F286" i="1"/>
  <c r="F285" i="1"/>
  <c r="F284" i="1"/>
  <c r="F283" i="1"/>
  <c r="F282" i="1"/>
  <c r="F281" i="1"/>
  <c r="F280" i="1"/>
  <c r="F279" i="1"/>
  <c r="F278" i="1"/>
  <c r="F277" i="1"/>
  <c r="A114" i="1" l="1"/>
  <c r="D39" i="3" l="1"/>
  <c r="D37" i="3"/>
  <c r="D36" i="3"/>
  <c r="D66" i="3" l="1"/>
  <c r="D40" i="3"/>
  <c r="E207" i="1" l="1"/>
  <c r="E205" i="1"/>
  <c r="D73" i="3" l="1"/>
  <c r="D21" i="3"/>
  <c r="D47" i="3"/>
  <c r="D5" i="8"/>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06" i="1"/>
  <c r="F207" i="1"/>
  <c r="F208" i="1"/>
  <c r="F209" i="1"/>
  <c r="F210" i="1"/>
  <c r="F211" i="1"/>
  <c r="F212" i="1"/>
  <c r="F213" i="1"/>
  <c r="F214" i="1"/>
  <c r="F215" i="1"/>
  <c r="F216" i="1"/>
  <c r="F217" i="1"/>
  <c r="F218" i="1"/>
  <c r="F219" i="1"/>
  <c r="F220" i="1"/>
  <c r="F205" i="1"/>
  <c r="F188" i="1"/>
  <c r="F189" i="1"/>
  <c r="F190" i="1"/>
  <c r="F191" i="1"/>
  <c r="F192" i="1"/>
  <c r="F193" i="1"/>
  <c r="F194" i="1"/>
  <c r="F195" i="1"/>
  <c r="F196" i="1"/>
  <c r="F197" i="1"/>
  <c r="F198" i="1"/>
  <c r="F199" i="1"/>
  <c r="F200" i="1"/>
  <c r="F201" i="1"/>
  <c r="F202" i="1"/>
  <c r="F187" i="1"/>
  <c r="F170" i="1"/>
  <c r="F171" i="1"/>
  <c r="F172" i="1"/>
  <c r="F173" i="1"/>
  <c r="F174" i="1"/>
  <c r="F175" i="1"/>
  <c r="F176" i="1"/>
  <c r="F177" i="1"/>
  <c r="F178" i="1"/>
  <c r="F179" i="1"/>
  <c r="F180" i="1"/>
  <c r="F181" i="1"/>
  <c r="F182" i="1"/>
  <c r="F183" i="1"/>
  <c r="F184" i="1"/>
  <c r="F169" i="1"/>
  <c r="F152" i="1"/>
  <c r="F153" i="1"/>
  <c r="F154" i="1"/>
  <c r="F155" i="1"/>
  <c r="F156" i="1"/>
  <c r="F157" i="1"/>
  <c r="F158" i="1"/>
  <c r="F159" i="1"/>
  <c r="F160" i="1"/>
  <c r="F161" i="1"/>
  <c r="F162" i="1"/>
  <c r="F163" i="1"/>
  <c r="F164" i="1"/>
  <c r="F165" i="1"/>
  <c r="F166" i="1"/>
  <c r="F151"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F5" i="8" l="1"/>
  <c r="E5" i="8"/>
  <c r="G17"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<sst xmlns="http://schemas.openxmlformats.org/spreadsheetml/2006/main" count="1827" uniqueCount="490">
  <si>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</si>
  <si>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</si>
  <si>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</si>
  <si>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</si>
  <si>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</si>
  <si>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</si>
  <si>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</si>
  <si>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</si>
  <si>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</si>
  <si>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</si>
  <si>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</si>
  <si>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</si>
  <si>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</si>
  <si>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</si>
  <si>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</si>
  <si>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</si>
  <si>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</si>
  <si>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</si>
  <si>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</si>
  <si>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</si>
  <si>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</si>
  <si>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</si>
  <si>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</si>
  <si>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</si>
  <si>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</si>
  <si>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</si>
  <si>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</si>
  <si>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</si>
  <si>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</si>
  <si>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</si>
  <si>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</si>
  <si>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</si>
  <si>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</si>
  <si>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</si>
  <si>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</si>
  <si>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</si>
  <si>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</si>
  <si>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</si>
  <si>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</si>
  <si>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</si>
  <si>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5 su 7</t>
  </si>
  <si>
    <t xml:space="preserve">Derattizzazione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</si>
  <si>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</si>
  <si>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</si>
  <si>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</si>
  <si>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</si>
  <si>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</si>
  <si>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</si>
  <si>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</si>
  <si>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</si>
  <si>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</si>
  <si>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</si>
  <si>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</si>
  <si>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</si>
  <si>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</si>
  <si>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</si>
  <si>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</si>
  <si>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</si>
  <si>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</si>
  <si>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</si>
  <si>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</si>
  <si>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</si>
  <si>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</si>
  <si>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</si>
  <si>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</si>
  <si>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</si>
  <si>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</si>
  <si>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</si>
  <si>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</si>
  <si>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</si>
  <si>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</si>
  <si>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</si>
  <si>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</si>
  <si>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</si>
  <si>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</si>
  <si>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</si>
  <si>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</si>
  <si>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</si>
  <si>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</si>
  <si>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</si>
  <si>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</si>
  <si>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</si>
  <si>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</si>
  <si>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</si>
  <si>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</si>
  <si>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</si>
  <si>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</si>
  <si>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</si>
  <si>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</si>
  <si>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</si>
  <si>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</si>
  <si>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</si>
  <si>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</si>
  <si>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</si>
  <si>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</si>
  <si>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</si>
  <si>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</si>
  <si>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</si>
  <si>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</si>
  <si>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</si>
  <si>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</si>
  <si>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</si>
  <si>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</si>
  <si>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</si>
  <si>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</si>
  <si>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</si>
  <si>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</si>
  <si>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</si>
  <si>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</si>
  <si>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</si>
  <si>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</si>
  <si>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</si>
  <si>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</si>
  <si>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</si>
  <si>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</si>
  <si>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</si>
  <si>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</si>
  <si>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</si>
  <si>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</si>
  <si>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</si>
  <si>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</si>
  <si>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</si>
  <si>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</si>
  <si>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</si>
  <si>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</si>
  <si>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</si>
  <si>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</si>
  <si>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</si>
  <si>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</si>
  <si>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</si>
  <si>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</si>
  <si>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</si>
  <si>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</si>
  <si>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</si>
  <si>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</si>
  <si>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</si>
  <si>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</si>
  <si>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</si>
  <si>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</si>
  <si>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</si>
  <si>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</si>
  <si>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</si>
  <si>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</si>
  <si>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</si>
  <si>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</si>
  <si>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</si>
  <si>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</si>
  <si>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</si>
  <si>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L'Amministrazione dovrà selezionare dal menù a tendina il numero di giorni a settimana per cui richiede il servizio di pulizia</t>
  </si>
  <si>
    <t>Disinfestazione insetti striscianti (pulci-formiche), altri antropodi (zecche) aree INTERNE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</si>
  <si>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</si>
  <si>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</si>
  <si>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</si>
  <si>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</si>
  <si>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</si>
  <si>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</si>
  <si>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</si>
  <si>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</si>
  <si>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</si>
  <si>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</si>
  <si>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</si>
  <si>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</si>
  <si>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</si>
  <si>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</si>
  <si>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</si>
  <si>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</si>
  <si>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</si>
  <si>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</si>
  <si>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</si>
  <si>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</si>
  <si>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</si>
  <si>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</si>
  <si>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</si>
  <si>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</si>
  <si>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</si>
  <si>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</si>
  <si>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</si>
  <si>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</si>
  <si>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</si>
  <si>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</si>
  <si>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</si>
  <si>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</si>
  <si>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</si>
  <si>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</si>
  <si>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</si>
  <si>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</si>
  <si>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</si>
  <si>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</si>
  <si>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</si>
  <si>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</si>
  <si>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</si>
  <si>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</si>
  <si>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</si>
  <si>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</si>
  <si>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</si>
  <si>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</si>
  <si>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</si>
  <si>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</si>
  <si>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</si>
  <si>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</si>
  <si>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</si>
  <si>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</si>
  <si>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</si>
  <si>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</si>
  <si>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</si>
  <si>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</si>
  <si>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</si>
  <si>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</si>
  <si>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</si>
  <si>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</si>
  <si>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</si>
  <si>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</si>
  <si>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</si>
  <si>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</si>
  <si>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</si>
  <si>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</si>
  <si>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</si>
  <si>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</si>
  <si>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</si>
  <si>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</si>
  <si>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</si>
  <si>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</si>
  <si>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</si>
  <si>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</si>
  <si>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</si>
  <si>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</si>
  <si>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</si>
  <si>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t>ATTIVITA' INTEGRATIVE SERVIZIO DI PULIZIA</t>
  </si>
  <si>
    <t>ATTIVITA' AGGIUNTIVE SERVIZIO DI PULIZIA</t>
  </si>
  <si>
    <t>NOTE</t>
  </si>
  <si>
    <t>Detersione verticali lavabili (pareti lavabili, pareti attrezzate, ect.)</t>
  </si>
  <si>
    <t xml:space="preserve">Pulizia pareti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</si>
  <si>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</si>
  <si>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</si>
  <si>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</si>
  <si>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</si>
  <si>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</si>
  <si>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</si>
  <si>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</si>
  <si>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</si>
  <si>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</si>
  <si>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</si>
  <si>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</si>
  <si>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</si>
  <si>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</si>
  <si>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</si>
  <si>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</si>
  <si>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</si>
  <si>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</si>
  <si>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</si>
  <si>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</si>
  <si>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</si>
  <si>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</si>
  <si>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</si>
  <si>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</si>
  <si>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</si>
  <si>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</si>
  <si>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</si>
  <si>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</si>
  <si>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</si>
  <si>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</si>
  <si>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</si>
  <si>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</si>
  <si>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</si>
  <si>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</si>
  <si>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</si>
  <si>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</si>
  <si>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</si>
  <si>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</si>
  <si>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</si>
  <si>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</si>
  <si>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</si>
  <si>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</si>
  <si>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</si>
  <si>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</si>
  <si>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</si>
  <si>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</si>
  <si>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</si>
  <si>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</si>
  <si>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</si>
  <si>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</si>
  <si>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</si>
  <si>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</si>
  <si>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</si>
  <si>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</si>
  <si>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</si>
  <si>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</si>
  <si>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</si>
  <si>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</si>
  <si>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</si>
  <si>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</si>
  <si>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</si>
  <si>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</si>
  <si>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</si>
  <si>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</si>
  <si>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</si>
  <si>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</si>
  <si>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</si>
  <si>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</si>
  <si>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</si>
  <si>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</si>
  <si>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</si>
  <si>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</si>
  <si>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</si>
  <si>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</si>
  <si>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</si>
  <si>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</si>
  <si>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</si>
  <si>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</si>
  <si>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</si>
  <si>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</si>
  <si>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</si>
  <si>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</si>
  <si>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</si>
  <si>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</si>
  <si>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</si>
  <si>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</si>
  <si>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</si>
  <si>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</si>
  <si>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</si>
  <si>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</si>
  <si>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</si>
  <si>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</si>
  <si>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</si>
  <si>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interne alla Stazione Appaltante (attività strumentali all’espletamento del servizio di mensa, quali le attività ausiliarie nelle cucine, nei locali accessori e nei refettori annessi, la veicolazione pasti, lo scodellamento, etc.)</t>
  </si>
  <si>
    <t>Operato da centralinista telefonico</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</si>
  <si>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</si>
  <si>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</si>
  <si>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</si>
  <si>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</si>
  <si>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Ausilio materiale alle persone portatori di handicap nell’accesso alle aree esterne alle strutture di pertinenza della Stazione Appaltante e nell’uscita da esse</t>
  </si>
  <si>
    <t>N° e Identificativo dell'immobile per cui si richiede l'attività (Rif. foglio "Superfici")</t>
  </si>
  <si>
    <t>Numero ore giornaliere e orario richiesto</t>
  </si>
  <si>
    <t>si</t>
  </si>
  <si>
    <t>no</t>
  </si>
  <si>
    <t>SERVIZIO DI AUSILIARIATO (Scheda di rilevazione fabbisogno)</t>
  </si>
  <si>
    <t>SERVIZIO DI AUSILIARIATO</t>
  </si>
  <si>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</si>
  <si>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</si>
  <si>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</si>
  <si>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</si>
  <si>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</si>
  <si>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</si>
  <si>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</si>
  <si>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</si>
  <si>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</si>
  <si>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</si>
  <si>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</si>
  <si>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</si>
  <si>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r>
      <rPr>
        <b/>
        <i/>
        <sz val="9"/>
        <color rgb="FFFF0000"/>
        <rFont val="Calibri"/>
        <family val="2"/>
        <scheme val="minor"/>
      </rPr>
      <t>NOTA:</t>
    </r>
    <r>
      <rPr>
        <i/>
        <sz val="9"/>
        <color rgb="FFFF0000"/>
        <rFont val="Calibri"/>
        <family val="2"/>
        <scheme val="minor"/>
      </rPr>
      <t xml:space="preserve"> L'Amministrazione dovrà indicare, </t>
    </r>
    <r>
      <rPr>
        <b/>
        <i/>
        <sz val="9"/>
        <color rgb="FFFF0000"/>
        <rFont val="Calibri"/>
        <family val="2"/>
        <scheme val="minor"/>
      </rPr>
      <t xml:space="preserve">l'immobile </t>
    </r>
    <r>
      <rPr>
        <i/>
        <sz val="9"/>
        <color rgb="FFFF0000"/>
        <rFont val="Calibri"/>
        <family val="2"/>
        <scheme val="minor"/>
      </rPr>
      <t xml:space="preserve">per cui si richiede il servizio, </t>
    </r>
    <r>
      <rPr>
        <b/>
        <i/>
        <sz val="9"/>
        <color rgb="FFFF0000"/>
        <rFont val="Calibri"/>
        <family val="2"/>
        <scheme val="minor"/>
      </rPr>
      <t>le attività,</t>
    </r>
    <r>
      <rPr>
        <i/>
        <sz val="9"/>
        <color rgb="FFFF0000"/>
        <rFont val="Calibri"/>
        <family val="2"/>
        <scheme val="minor"/>
      </rPr>
      <t xml:space="preserve"> </t>
    </r>
    <r>
      <rPr>
        <b/>
        <i/>
        <sz val="9"/>
        <color rgb="FFFF0000"/>
        <rFont val="Calibri"/>
        <family val="2"/>
        <scheme val="minor"/>
      </rPr>
      <t>le ore giornaliere</t>
    </r>
    <r>
      <rPr>
        <i/>
        <sz val="9"/>
        <color rgb="FFFF0000"/>
        <rFont val="Calibri"/>
        <family val="2"/>
        <scheme val="minor"/>
      </rPr>
      <t xml:space="preserve">, </t>
    </r>
    <r>
      <rPr>
        <b/>
        <i/>
        <sz val="9"/>
        <color rgb="FFFF0000"/>
        <rFont val="Calibri"/>
        <family val="2"/>
        <scheme val="minor"/>
      </rPr>
      <t xml:space="preserve">l'orario richiesto </t>
    </r>
    <r>
      <rPr>
        <i/>
        <sz val="9"/>
        <color rgb="FFFF0000"/>
        <rFont val="Calibri"/>
        <family val="2"/>
        <scheme val="minor"/>
      </rPr>
      <t xml:space="preserve">e  </t>
    </r>
    <r>
      <rPr>
        <b/>
        <i/>
        <sz val="9"/>
        <color rgb="FFFF0000"/>
        <rFont val="Calibri"/>
        <family val="2"/>
        <scheme val="minor"/>
      </rPr>
      <t>i giorni della settimana.</t>
    </r>
  </si>
  <si>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</si>
  <si>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</si>
  <si>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e dei Monopoli - Direzione Interregionale Liguria Piemonte, Val d'Aosta - Area Liguria</t>
  </si>
  <si>
    <t>Aspirazione polvere (tende a lamelle verticali e veneziane, bocchette aerazione, termoconvettori, cassonetti, canaline, ecc….)</t>
  </si>
  <si>
    <t>A</t>
  </si>
  <si>
    <t>Disinfezione (Bagni, spogliatoi, locali infermeria ed ambulatori, punti ristoro e altre zone ad alto affollamento)</t>
  </si>
  <si>
    <t xml:space="preserve">Pulizia pavimentazione Ascensori e Montacarichi  </t>
  </si>
  <si>
    <t xml:space="preserve"> </t>
  </si>
  <si>
    <r>
      <t xml:space="preserve">N° e Identificativo dell'immobile per cui si richiede l'attività </t>
    </r>
    <r>
      <rPr>
        <sz val="10"/>
        <color theme="0"/>
        <rFont val="Calibri"/>
        <family val="2"/>
        <scheme val="minor"/>
      </rPr>
      <t>(Rif. foglio "Superfici")</t>
    </r>
  </si>
  <si>
    <t>1; 2; 3</t>
  </si>
  <si>
    <t>17 - U.M. Liguria sede Savona</t>
  </si>
  <si>
    <t>Identificativo e N° dell'immobile per cui si richiede l'attività (Rif. foglio "Superfici")</t>
  </si>
  <si>
    <t>Si</t>
  </si>
  <si>
    <t>5 - Sezione Molo Vecchio - UD Genova 1</t>
  </si>
  <si>
    <t>1 - Pal. Limbania - Direzione, via Rubattino 4 Genova</t>
  </si>
  <si>
    <t>3 - Pal. Limbania - UD Genova 2, via Rubattino 4 Genova</t>
  </si>
  <si>
    <t>4 - Pal. Limbania - Laboratorio Chimico di Genova, via Rubattino 4 Genova</t>
  </si>
  <si>
    <t>5 - Sezione Molo Vecchio - UD Genova 1, porto di Genova</t>
  </si>
  <si>
    <t>6 - Postazione Scanner Genova, porto di Genova</t>
  </si>
  <si>
    <t>8 - Pal. Ponzone - UD Savona piazza Rebagliati Savona</t>
  </si>
  <si>
    <t>9 - Pal. Ponzone - Laboratorio Chimico di Savona piazza Rebagliati Savona</t>
  </si>
  <si>
    <t>10- Ufficio delle Dogane di Imperia - piazza De Amicis, Oneglia</t>
  </si>
  <si>
    <t>11 - Ufficio delle Dogane di Imperia -Calata Anselmi, Porto Maurizio</t>
  </si>
  <si>
    <t>7 - CSM Ufficio Antifrode  - UD Genova 1 palazzina CSM san Benigno Genova</t>
  </si>
  <si>
    <t>2 - Pal. Limbania - UD Genova 1, via Rubattino 4 Genova</t>
  </si>
  <si>
    <t xml:space="preserve">7 - CSM Ufficio Antifrode  - UD Genova 1 </t>
  </si>
  <si>
    <t>10 - Ufficio delle Dogane di Imperia - Oneglia</t>
  </si>
  <si>
    <t>11 - Ufficio delle Dogane di Imperia - Porto Maurizio</t>
  </si>
  <si>
    <t>12 - Ufficio delle Dogane di Imperia - SOT Sanremo</t>
  </si>
  <si>
    <t>12 - Ufficio delle Dogane di Imperia - SOT Sanremo, v.le N. Sauro, Sanremo</t>
  </si>
  <si>
    <t>13 - Ufficio delle Dogane della Spezia, viadotto Stagnoni La Spezia</t>
  </si>
  <si>
    <t>14- postazione scanner La Spezia, retroporto S. Stefano Magra</t>
  </si>
  <si>
    <t>15 - U.M. Liguria sede Genova, via Cecchi Genova</t>
  </si>
  <si>
    <t>16 - UM Magazzino Bingo Genova, corso Mentana, Genova</t>
  </si>
  <si>
    <t>17 - U.M. Liguria sede Savona, p.zza Saffi, Savona</t>
  </si>
  <si>
    <t>18 - U.M. Liguria sede Imperia, via Strato Imperia</t>
  </si>
  <si>
    <t>19 - U.M. Liguria sede La Spezia, piazza Europa, La Spezia</t>
  </si>
  <si>
    <t>13 - Ufficio delle Dogane della Spezia</t>
  </si>
  <si>
    <t>15 - U.M. Liguria sede Genova</t>
  </si>
  <si>
    <t>16 - U.M. Liguria Magazzino Bingo</t>
  </si>
  <si>
    <t>18 - U.M. Liguria sede Imperia</t>
  </si>
  <si>
    <t>19 - U.M. Liguria sede La Spezia</t>
  </si>
  <si>
    <t>3M</t>
  </si>
  <si>
    <t>1M</t>
  </si>
  <si>
    <t>15:00 - 17:00</t>
  </si>
  <si>
    <t>S</t>
  </si>
  <si>
    <t>M</t>
  </si>
  <si>
    <t>1; 2; 3, 5</t>
  </si>
  <si>
    <t>1; 3, 5</t>
  </si>
  <si>
    <t>1; 3</t>
  </si>
  <si>
    <t>S/3</t>
  </si>
  <si>
    <t>16 - U.M. Liguria  Magazzino Bingo, corso Mentana, Genova</t>
  </si>
  <si>
    <t>1 - Palazzo S. Limbania - Direzione</t>
  </si>
  <si>
    <t>2 - Palazzo S. Limbania - UD Genova 1</t>
  </si>
  <si>
    <t>3 - Palazzo S. Limbania - UD Genova 2</t>
  </si>
  <si>
    <t>4 - Palazzo S. Limbania - Laboratorio Chimico di Genova</t>
  </si>
  <si>
    <t>8 - Palazzo Ponzone - UD Savona</t>
  </si>
  <si>
    <t>9 - Palazzo Ponzone - Laboratorio Chimico di Savona</t>
  </si>
  <si>
    <t>8-12,30; 13.30-15:00  (6 ore giornaliere</t>
  </si>
  <si>
    <t>5 giorni a settimana</t>
  </si>
  <si>
    <t>Attività di presidio  e lavaggio vetrerie laboratorio</t>
  </si>
  <si>
    <t>1 - Pal. Limbania - Direzione
2 - Palazzo S. Limbania - UD Genova 1, 
3 - Palazzo S. Limbania - UD Genova 2
4 - Palazzo S. Limbania - Laboratorio chimico</t>
  </si>
  <si>
    <t>per 6 giorni su 7 moltiplicare per fattore correttivo 1,08</t>
  </si>
  <si>
    <t>2B</t>
  </si>
  <si>
    <t>20- Ufficio delle Dogane della Spezia - C.U.S. via De Gasperi S. Stefano Magra</t>
  </si>
  <si>
    <t>pu. Area 8</t>
  </si>
  <si>
    <t>pu. Area 15</t>
  </si>
  <si>
    <t>pu. Area 16</t>
  </si>
  <si>
    <t>2B - Pal. Limbania - UD Genova 1 (Ex AMAT), via Rubattino 3 Genova</t>
  </si>
  <si>
    <t>2 - Pal. Limbania - UD Genova 1, via Rubattino 10A Genova</t>
  </si>
  <si>
    <t>3 - Pal. Limbania - UD Genova 2, via Rubattino 10A Genova</t>
  </si>
  <si>
    <t>4 - Pal. Limbania - Laboratorio Chimico di Genova, via Rubattino 6 Genova</t>
  </si>
  <si>
    <t>2B - Palazzo S. Limbania - UD Genova 1 (ex Amat)</t>
  </si>
  <si>
    <t xml:space="preserve">da lunedì a venerdi: 06,45-19,00 ( 12,25 ore) 
il sabato:07:00-14,45 ( 7:45 ore) </t>
  </si>
  <si>
    <t>INDIRIZZO : Ufficio delle Dogane della Spezia - C.U.S. via De Gasperi S. Stefano Magra</t>
  </si>
  <si>
    <t>INDIRIZZO : Pal. Limbania - Direzione, via Rubattino 4 Genova</t>
  </si>
  <si>
    <t>INDIRIZZO :  Pal. Limbania - UD Genova 1, via Rubattino 10A Genova</t>
  </si>
  <si>
    <t>INDIRIZZO :  Pal. Limbania - UD Genova 1 (Ex AMAT), via Rubattino 3 Genova</t>
  </si>
  <si>
    <t>INDIRIZZO : Pal. Limbania - UD Genova 2, via Rubattino 10A Genova</t>
  </si>
  <si>
    <t>INDIRIZZO :  Pal. Limbania - Laboratorio Chimico di Genova, via Rubattino 6 Genova</t>
  </si>
  <si>
    <t>INDIRIZZO : Sezione Molo Vecchio - UD Genova 1, porto di Genova via al Molo Giano</t>
  </si>
  <si>
    <t>INDIRIZZO : Postazione Scanner Genova1 , porto di Genova San Benigno</t>
  </si>
  <si>
    <t>INDIRIZZO : CSM Ufficio Antifrode  - UD Genova 1 palazzina CSM san Benigno Genova</t>
  </si>
  <si>
    <t>INDIRIZZO :  Pal. Ponzone - Laboratorio Chimico di Savona piazza Rebagliati 5 Savona</t>
  </si>
  <si>
    <t>INDIRIZZO :  Pal. Ponzone - UD Savona piazza Rebagliati 5 Savona</t>
  </si>
  <si>
    <t>INDIRIZZO :   Ufficio delle Dogane di Imperia - piazza De Amicis, Oneglia</t>
  </si>
  <si>
    <t>INDIRIZZO :  Ufficio delle Dogane di Imperia -Calata Anselmi, Porto Maurizio</t>
  </si>
  <si>
    <t>INDIRIZZO :  Ufficio delle Dogane di Imperia - SOT Sanremo, v.le N. Sauro, Sanremo</t>
  </si>
  <si>
    <t>INDIRIZZO :  Ufficio delle Dogane della Spezia, viadotto Stagnoni La Spezia (Edificio B II e III piano)</t>
  </si>
  <si>
    <t>INDIRIZZO : postazione scanner La Spezia, retroporto S. Stefano Magra  Via Alcide de Gasperi s/n  Santo Stefano di Magra (SP)</t>
  </si>
  <si>
    <t>INDIRIZZO :  U.M. Liguria sede Genova, via Cecchi15 Genova</t>
  </si>
  <si>
    <t>INDIRIZZO : U.M. Liguria sede Savona, p.zza Saffi,1   Savona</t>
  </si>
  <si>
    <t>INDIRIZZO :   U.M. Liguria sede Imperia, via Strato 2   Imperia</t>
  </si>
  <si>
    <t>INDIRIZZO :  U.M. Liguria sede La Spezia, piazza Europa, 11 (INGRESSO VIA CONTI,3 IV PIANO) - LA SPEZIA</t>
  </si>
  <si>
    <t>NOTA: L'Amministrazione dovrà indicare per i codici CER che intende includere nel servzio, l'immobile e i kg/anno da raccogliere e conferire a smaltimento</t>
  </si>
  <si>
    <t>120101</t>
  </si>
  <si>
    <t>120103</t>
  </si>
  <si>
    <t>120105</t>
  </si>
  <si>
    <t>120199</t>
  </si>
  <si>
    <t>150101</t>
  </si>
  <si>
    <t>150102</t>
  </si>
  <si>
    <t>150103</t>
  </si>
  <si>
    <t>150104</t>
  </si>
  <si>
    <t>150105</t>
  </si>
  <si>
    <t>150106</t>
  </si>
  <si>
    <t>150107</t>
  </si>
  <si>
    <t>150203</t>
  </si>
  <si>
    <t>160103</t>
  </si>
  <si>
    <t>160214</t>
  </si>
  <si>
    <t>160216</t>
  </si>
  <si>
    <t>160304</t>
  </si>
  <si>
    <t>160306</t>
  </si>
  <si>
    <t>160505</t>
  </si>
  <si>
    <t>160509</t>
  </si>
  <si>
    <t>160604</t>
  </si>
  <si>
    <t>160605</t>
  </si>
  <si>
    <t>170101</t>
  </si>
  <si>
    <t>170103</t>
  </si>
  <si>
    <t>170107</t>
  </si>
  <si>
    <t>170201</t>
  </si>
  <si>
    <t>170202</t>
  </si>
  <si>
    <t>170203</t>
  </si>
  <si>
    <t>170302</t>
  </si>
  <si>
    <t>170401</t>
  </si>
  <si>
    <t>170402</t>
  </si>
  <si>
    <t>170403</t>
  </si>
  <si>
    <t>170405</t>
  </si>
  <si>
    <t>170407</t>
  </si>
  <si>
    <t>170411</t>
  </si>
  <si>
    <t>170504</t>
  </si>
  <si>
    <t>170904</t>
  </si>
  <si>
    <t>180104</t>
  </si>
  <si>
    <t>180107</t>
  </si>
  <si>
    <t>180109</t>
  </si>
  <si>
    <t>180208</t>
  </si>
  <si>
    <t>190904</t>
  </si>
  <si>
    <t>190905</t>
  </si>
  <si>
    <t>Facchinaggio interno (spostare suppellettili, trasportare materiali, arredi, etc.)</t>
  </si>
  <si>
    <t>INDIRIZZO :  UM Magazzino Bingo Genova, corso Mentana 41R, Genova</t>
  </si>
  <si>
    <t>1 - Pal. Limbania - Direzione
2 - Palazzo S. Limbania - UD Genova 1, 
2B - Pal. Limbania - UD Genova 1 (Ex AMAT), via Rubattino 3 Genova
3 - Palazzo S. Limbania - UD Genova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</si>
</sst>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u/>
      <sz val="11"/>
      <name val="Calibri"/>
      <family val="2"/>
      <scheme val="minor"/>
    </font>
    <font>
      <vertAlign val="subscript"/>
      <sz val="11"/>
      <color theme="1"/>
      <name val="Calibri"/>
      <family val="2"/>
      <scheme val="minor"/>
    </font>
    <font>
      <sz val="8"/>
      <name val="Calibri"/>
      <family val="2"/>
      <scheme val="minor"/>
    </font>
    <font>
      <sz val="11"/>
      <color theme="0"/>
      <name val="Calibri"/>
      <family val="2"/>
      <scheme val="minor"/>
    </font>
    <font>
      <sz val="10"/>
      <color theme="0"/>
      <name val="Calibri"/>
      <family val="2"/>
      <scheme val="minor"/>
    </font>
    <font>
      <sz val="8"/>
      <name val="Calibri"/>
      <family val="2"/>
    </font>
    <font>
      <sz val="11"/>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1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34998626667073579"/>
      </left>
      <right/>
      <top style="double">
        <color auto="1"/>
      </top>
      <bottom style="dotted">
        <color theme="0" tint="-0.34998626667073579"/>
      </bottom>
      <diagonal/>
    </border>
    <border>
      <left style="double">
        <color theme="0"/>
      </left>
      <right/>
      <top style="double">
        <color theme="0"/>
      </top>
      <bottom style="double">
        <color theme="0"/>
      </bottom>
      <diagonal/>
    </border>
    <border>
      <left style="thin">
        <color auto="1"/>
      </left>
      <right style="thin">
        <color auto="1"/>
      </right>
      <top style="double">
        <color theme="0"/>
      </top>
      <bottom/>
      <diagonal/>
    </border>
    <border>
      <left style="thin">
        <color auto="1"/>
      </left>
      <right style="double">
        <color auto="1"/>
      </right>
      <top style="double">
        <color theme="0"/>
      </top>
      <bottom/>
      <diagonal/>
    </border>
    <border>
      <left style="thin">
        <color auto="1"/>
      </left>
      <right style="double">
        <color auto="1"/>
      </right>
      <top/>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auto="1"/>
      </left>
      <right/>
      <top style="dotted">
        <color theme="0" tint="-0.34998626667073579"/>
      </top>
      <bottom/>
      <diagonal/>
    </border>
    <border>
      <left style="double">
        <color auto="1"/>
      </left>
      <right style="thin">
        <color auto="1"/>
      </right>
      <top style="dotted">
        <color theme="0" tint="-0.34998626667073579"/>
      </top>
      <bottom/>
      <diagonal/>
    </border>
    <border>
      <left/>
      <right style="double">
        <color theme="0"/>
      </right>
      <top/>
      <bottom style="double">
        <color theme="0"/>
      </bottom>
      <diagonal/>
    </border>
    <border>
      <left/>
      <right style="double">
        <color theme="0"/>
      </right>
      <top style="double">
        <color auto="1"/>
      </top>
      <bottom style="double">
        <color theme="0"/>
      </bottom>
      <diagonal/>
    </border>
    <border>
      <left style="thin">
        <color auto="1"/>
      </left>
      <right style="double">
        <color auto="1"/>
      </right>
      <top style="double">
        <color theme="0"/>
      </top>
      <bottom style="dotted">
        <color theme="0" tint="-0.34998626667073579"/>
      </bottom>
      <diagonal/>
    </border>
    <border>
      <left style="thin">
        <color auto="1"/>
      </left>
      <right style="thin">
        <color auto="1"/>
      </right>
      <top style="double">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double">
        <color auto="1"/>
      </bottom>
      <diagonal/>
    </border>
    <border>
      <left style="thin">
        <color auto="1"/>
      </left>
      <right style="double">
        <color auto="1"/>
      </right>
      <top style="double">
        <color auto="1"/>
      </top>
      <bottom style="dotted">
        <color auto="1"/>
      </bottom>
      <diagonal/>
    </border>
    <border>
      <left style="thin">
        <color auto="1"/>
      </left>
      <right style="double">
        <color auto="1"/>
      </right>
      <top style="dotted">
        <color auto="1"/>
      </top>
      <bottom style="dotted">
        <color auto="1"/>
      </bottom>
      <diagonal/>
    </border>
    <border>
      <left style="thin">
        <color auto="1"/>
      </left>
      <right style="double">
        <color auto="1"/>
      </right>
      <top style="dotted">
        <color auto="1"/>
      </top>
      <bottom style="double">
        <color auto="1"/>
      </bottom>
      <diagonal/>
    </border>
    <border>
      <left style="thin">
        <color auto="1"/>
      </left>
      <right style="thin">
        <color auto="1"/>
      </right>
      <top style="dotted">
        <color theme="0" tint="-0.34998626667073579"/>
      </top>
      <bottom/>
      <diagonal/>
    </border>
    <border>
      <left style="double">
        <color auto="1"/>
      </left>
      <right style="thin">
        <color auto="1"/>
      </right>
      <top style="double">
        <color auto="1"/>
      </top>
      <bottom style="dotted">
        <color theme="0" tint="-0.34998626667073579"/>
      </bottom>
      <diagonal/>
    </border>
    <border>
      <left style="thin">
        <color auto="1"/>
      </left>
      <right style="thin">
        <color auto="1"/>
      </right>
      <top style="double">
        <color auto="1"/>
      </top>
      <bottom style="dotted">
        <color theme="0" tint="-0.34998626667073579"/>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top/>
      <bottom style="dotted">
        <color theme="0" tint="-0.34998626667073579"/>
      </bottom>
      <diagonal/>
    </border>
    <border>
      <left style="thin">
        <color auto="1"/>
      </left>
      <right/>
      <top style="dotted">
        <color theme="0" tint="-0.34998626667073579"/>
      </top>
      <bottom style="dotted">
        <color theme="0" tint="-0.34998626667073579"/>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s>
  <cellStyleXfs count="2">
    <xf numFmtId="0" fontId="0" fillId="0" borderId="0"/>
    <xf numFmtId="43" fontId="15" fillId="0" borderId="0" applyFont="0" applyFill="0" applyBorder="0" applyAlignment="0" applyProtection="0"/>
  </cellStyleXfs>
  <cellXfs count="270">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13" fillId="0" borderId="9" xfId="0" applyFont="1" applyBorder="1" applyAlignment="1" applyProtection="1">
      <alignment horizontal="justify" vertical="center" wrapText="1"/>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12" fillId="0" borderId="33" xfId="0" applyFont="1" applyBorder="1" applyAlignment="1" applyProtection="1">
      <alignment horizontal="center" vertical="center"/>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0" fillId="0" borderId="0" xfId="0" applyBorder="1"/>
    <xf numFmtId="0" fontId="5" fillId="0" borderId="3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5" fillId="0" borderId="57" xfId="0" applyFont="1" applyBorder="1" applyAlignment="1" applyProtection="1">
      <alignment horizontal="justify" vertical="center" wrapText="1"/>
      <protection locked="0"/>
    </xf>
    <xf numFmtId="0" fontId="22" fillId="0" borderId="57" xfId="0" applyFont="1" applyBorder="1" applyAlignment="1" applyProtection="1">
      <alignment horizontal="justify"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18" fillId="4" borderId="66"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6" fillId="0" borderId="38" xfId="0" applyFont="1" applyBorder="1" applyAlignment="1">
      <alignment horizontal="justify" vertical="center" wrapText="1"/>
    </xf>
    <xf numFmtId="0" fontId="0" fillId="0" borderId="37"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5" xfId="0" applyNumberFormat="1" applyFont="1" applyFill="1" applyBorder="1" applyAlignment="1" applyProtection="1">
      <alignment horizontal="left" vertical="center" wrapText="1"/>
      <protection locked="0"/>
    </xf>
    <xf numFmtId="49" fontId="6" fillId="0" borderId="72" xfId="0" applyNumberFormat="1" applyFont="1" applyBorder="1" applyAlignment="1">
      <alignment horizontal="left" vertical="center" wrapText="1"/>
    </xf>
    <xf numFmtId="49" fontId="6" fillId="0" borderId="70" xfId="0" applyNumberFormat="1" applyFont="1" applyBorder="1" applyAlignment="1">
      <alignment horizontal="left" vertical="center" wrapText="1"/>
    </xf>
    <xf numFmtId="49" fontId="6" fillId="0" borderId="71"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17" fillId="2" borderId="2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8" fillId="4" borderId="78" xfId="0" applyFont="1" applyFill="1" applyBorder="1" applyAlignment="1" applyProtection="1">
      <alignment horizontal="center" vertical="center" wrapText="1"/>
      <protection locked="0"/>
    </xf>
    <xf numFmtId="0" fontId="26" fillId="0" borderId="5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6" fillId="4" borderId="25" xfId="0" applyFont="1" applyFill="1" applyBorder="1" applyAlignment="1" applyProtection="1">
      <alignment horizontal="justify" vertical="center" wrapText="1"/>
      <protection locked="0"/>
    </xf>
    <xf numFmtId="49" fontId="0" fillId="0" borderId="0" xfId="0" applyNumberFormat="1"/>
    <xf numFmtId="49" fontId="0" fillId="0" borderId="0" xfId="0" applyNumberFormat="1" applyProtection="1">
      <protection locked="0"/>
    </xf>
    <xf numFmtId="49" fontId="18" fillId="4" borderId="52" xfId="0" applyNumberFormat="1" applyFont="1" applyFill="1" applyBorder="1" applyAlignment="1" applyProtection="1">
      <alignment horizontal="center" vertical="center" wrapText="1"/>
      <protection locked="0"/>
    </xf>
    <xf numFmtId="49" fontId="5" fillId="0" borderId="32" xfId="0" applyNumberFormat="1" applyFont="1" applyBorder="1" applyAlignment="1" applyProtection="1">
      <alignment horizontal="justify" vertical="center" wrapText="1"/>
      <protection locked="0"/>
    </xf>
    <xf numFmtId="0" fontId="0" fillId="0" borderId="0" xfId="0" applyAlignment="1" applyProtection="1">
      <alignment wrapText="1"/>
      <protection locked="0"/>
    </xf>
    <xf numFmtId="0" fontId="5" fillId="0" borderId="92" xfId="0" applyFont="1" applyBorder="1" applyAlignment="1" applyProtection="1">
      <alignment horizontal="justify" vertical="center" wrapText="1"/>
      <protection locked="0"/>
    </xf>
    <xf numFmtId="0" fontId="6" fillId="0" borderId="37" xfId="0" applyFont="1" applyBorder="1" applyAlignment="1">
      <alignment horizontal="justify" vertical="center" wrapText="1"/>
    </xf>
    <xf numFmtId="0" fontId="6" fillId="0" borderId="33" xfId="0" applyFont="1" applyBorder="1" applyAlignment="1">
      <alignment horizontal="left" vertical="center" wrapText="1"/>
    </xf>
    <xf numFmtId="0" fontId="5" fillId="0" borderId="33" xfId="0" applyNumberFormat="1" applyFont="1" applyBorder="1" applyAlignment="1" applyProtection="1">
      <alignment horizontal="justify" vertical="center" wrapText="1"/>
      <protection locked="0"/>
    </xf>
    <xf numFmtId="0" fontId="0" fillId="0" borderId="0" xfId="0" applyAlignment="1">
      <alignment horizontal="center"/>
    </xf>
    <xf numFmtId="0" fontId="0" fillId="0" borderId="0" xfId="0" applyAlignment="1" applyProtection="1">
      <alignment horizontal="center"/>
      <protection locked="0"/>
    </xf>
    <xf numFmtId="0" fontId="5" fillId="0" borderId="32"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29" fillId="0" borderId="37" xfId="0" applyFont="1" applyBorder="1" applyAlignment="1">
      <alignment horizontal="center" vertical="center"/>
    </xf>
    <xf numFmtId="0" fontId="29" fillId="0" borderId="33" xfId="0" applyFont="1" applyBorder="1" applyAlignment="1">
      <alignment horizontal="center" vertical="center"/>
    </xf>
    <xf numFmtId="0" fontId="29" fillId="0" borderId="38" xfId="0" applyFont="1" applyBorder="1" applyAlignment="1">
      <alignment horizontal="center" vertical="center"/>
    </xf>
    <xf numFmtId="0" fontId="5" fillId="0" borderId="50"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7"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0" xfId="0" applyAlignment="1" applyProtection="1">
      <alignment horizontal="left"/>
      <protection locked="0"/>
    </xf>
    <xf numFmtId="0" fontId="18" fillId="4" borderId="52" xfId="0" applyFont="1" applyFill="1" applyBorder="1" applyAlignment="1" applyProtection="1">
      <alignment horizontal="left" vertical="center" wrapText="1"/>
      <protection locked="0"/>
    </xf>
    <xf numFmtId="0" fontId="12" fillId="0" borderId="33" xfId="0" applyFont="1" applyBorder="1" applyAlignment="1" applyProtection="1">
      <alignment horizontal="left" vertical="center"/>
      <protection locked="0"/>
    </xf>
    <xf numFmtId="0" fontId="0" fillId="0" borderId="37"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60" xfId="0" applyFont="1" applyBorder="1" applyAlignment="1" applyProtection="1">
      <alignment horizontal="left"/>
      <protection locked="0"/>
    </xf>
    <xf numFmtId="0" fontId="0" fillId="0" borderId="38" xfId="0" applyFont="1" applyBorder="1" applyAlignment="1" applyProtection="1">
      <alignment horizontal="left"/>
      <protection locked="0"/>
    </xf>
    <xf numFmtId="0" fontId="0" fillId="0" borderId="0" xfId="0" applyFont="1" applyAlignment="1" applyProtection="1">
      <alignment horizontal="left"/>
      <protection locked="0"/>
    </xf>
    <xf numFmtId="0" fontId="30" fillId="4" borderId="52" xfId="0" applyFont="1" applyFill="1" applyBorder="1" applyAlignment="1" applyProtection="1">
      <alignment horizontal="center" vertical="center" wrapText="1"/>
      <protection locked="0"/>
    </xf>
    <xf numFmtId="43" fontId="15" fillId="0" borderId="0" xfId="1" applyFont="1" applyBorder="1" applyAlignment="1">
      <alignment horizontal="center"/>
    </xf>
    <xf numFmtId="43" fontId="15" fillId="0" borderId="0" xfId="1" applyFont="1" applyAlignment="1">
      <alignment horizontal="center"/>
    </xf>
    <xf numFmtId="43" fontId="0" fillId="0" borderId="37" xfId="1" applyFont="1" applyBorder="1" applyAlignment="1" applyProtection="1">
      <alignment horizontal="center"/>
      <protection locked="0"/>
    </xf>
    <xf numFmtId="43" fontId="0" fillId="0" borderId="33" xfId="1" applyFont="1" applyBorder="1" applyAlignment="1" applyProtection="1">
      <alignment horizontal="center"/>
      <protection locked="0"/>
    </xf>
    <xf numFmtId="43" fontId="12" fillId="0" borderId="33" xfId="1" applyFont="1" applyBorder="1" applyAlignment="1" applyProtection="1">
      <alignment horizontal="center" vertical="center"/>
      <protection locked="0"/>
    </xf>
    <xf numFmtId="43" fontId="0" fillId="0" borderId="60" xfId="1" applyFont="1" applyBorder="1" applyAlignment="1" applyProtection="1">
      <alignment horizontal="center"/>
      <protection locked="0"/>
    </xf>
    <xf numFmtId="49" fontId="0" fillId="0" borderId="33" xfId="0" applyNumberFormat="1" applyBorder="1" applyAlignment="1" applyProtection="1">
      <alignment horizontal="center"/>
      <protection locked="0"/>
    </xf>
    <xf numFmtId="43" fontId="2" fillId="0" borderId="7" xfId="1" applyFont="1" applyBorder="1" applyAlignment="1" applyProtection="1">
      <alignment vertical="center"/>
      <protection locked="0"/>
    </xf>
    <xf numFmtId="43" fontId="2" fillId="0" borderId="21" xfId="1" applyFont="1" applyBorder="1" applyAlignment="1" applyProtection="1">
      <alignment vertical="center"/>
      <protection locked="0"/>
    </xf>
    <xf numFmtId="43" fontId="2" fillId="0" borderId="22" xfId="1" applyFont="1" applyBorder="1" applyAlignment="1" applyProtection="1">
      <alignment vertical="center"/>
      <protection locked="0"/>
    </xf>
    <xf numFmtId="43" fontId="2" fillId="0" borderId="13" xfId="1" applyFont="1" applyBorder="1" applyAlignment="1" applyProtection="1">
      <alignment vertical="center"/>
      <protection locked="0"/>
    </xf>
    <xf numFmtId="43" fontId="2" fillId="0" borderId="7" xfId="1" applyFont="1" applyBorder="1" applyAlignment="1">
      <alignment vertical="center"/>
    </xf>
    <xf numFmtId="43" fontId="2" fillId="0" borderId="13" xfId="1" applyFont="1" applyBorder="1" applyAlignment="1">
      <alignment vertical="center"/>
    </xf>
    <xf numFmtId="43" fontId="2" fillId="0" borderId="7" xfId="1" applyFont="1" applyFill="1" applyBorder="1" applyAlignment="1" applyProtection="1">
      <alignment vertical="center"/>
      <protection locked="0"/>
    </xf>
    <xf numFmtId="43" fontId="2" fillId="0" borderId="21" xfId="1" applyFont="1" applyBorder="1" applyAlignment="1">
      <alignment vertical="center"/>
    </xf>
    <xf numFmtId="43" fontId="2" fillId="0" borderId="22" xfId="1" applyFont="1" applyBorder="1" applyAlignment="1">
      <alignment vertical="center"/>
    </xf>
    <xf numFmtId="43" fontId="0" fillId="0" borderId="0" xfId="1" applyFont="1" applyAlignment="1" applyProtection="1">
      <protection locked="0"/>
    </xf>
    <xf numFmtId="2" fontId="5" fillId="0" borderId="33" xfId="0" applyNumberFormat="1" applyFont="1" applyBorder="1" applyAlignment="1" applyProtection="1">
      <alignment horizontal="center" vertical="center" wrapText="1"/>
      <protection locked="0"/>
    </xf>
    <xf numFmtId="2" fontId="26" fillId="0" borderId="33" xfId="0" applyNumberFormat="1" applyFont="1" applyBorder="1" applyAlignment="1" applyProtection="1">
      <alignment horizontal="center" vertical="center" wrapText="1"/>
      <protection locked="0"/>
    </xf>
    <xf numFmtId="2" fontId="0" fillId="0" borderId="0" xfId="0" applyNumberFormat="1" applyAlignment="1" applyProtection="1">
      <alignment horizontal="center"/>
      <protection locked="0"/>
    </xf>
    <xf numFmtId="2" fontId="18" fillId="4" borderId="52" xfId="0" applyNumberFormat="1" applyFont="1" applyFill="1" applyBorder="1" applyAlignment="1" applyProtection="1">
      <alignment horizontal="center" vertical="center" wrapText="1"/>
      <protection locked="0"/>
    </xf>
    <xf numFmtId="2" fontId="5" fillId="0" borderId="32" xfId="0" applyNumberFormat="1" applyFont="1" applyBorder="1" applyAlignment="1" applyProtection="1">
      <alignment horizontal="center" vertical="center" wrapText="1"/>
      <protection locked="0"/>
    </xf>
    <xf numFmtId="2" fontId="5" fillId="0" borderId="33" xfId="0" applyNumberFormat="1" applyFont="1" applyBorder="1" applyAlignment="1" applyProtection="1">
      <alignment horizontal="justify" vertical="center" wrapText="1"/>
      <protection locked="0"/>
    </xf>
    <xf numFmtId="2" fontId="5" fillId="0" borderId="38" xfId="0" applyNumberFormat="1" applyFont="1" applyBorder="1" applyAlignment="1" applyProtection="1">
      <alignment horizontal="center" vertical="center" wrapText="1"/>
      <protection locked="0"/>
    </xf>
    <xf numFmtId="2" fontId="18" fillId="4" borderId="63" xfId="0" applyNumberFormat="1" applyFont="1" applyFill="1" applyBorder="1" applyAlignment="1" applyProtection="1">
      <alignment horizontal="center" vertical="center" wrapText="1"/>
      <protection locked="0"/>
    </xf>
    <xf numFmtId="2" fontId="0" fillId="0" borderId="0" xfId="0" applyNumberFormat="1" applyAlignment="1">
      <alignment horizontal="center"/>
    </xf>
    <xf numFmtId="2" fontId="32" fillId="0" borderId="33" xfId="0" applyNumberFormat="1" applyFont="1" applyBorder="1" applyAlignment="1" applyProtection="1">
      <alignment horizontal="center" vertical="center" wrapText="1"/>
      <protection locked="0"/>
    </xf>
    <xf numFmtId="0" fontId="18" fillId="4" borderId="94" xfId="0" applyFont="1" applyFill="1" applyBorder="1" applyAlignment="1" applyProtection="1">
      <alignment horizontal="center" vertical="center" wrapText="1"/>
      <protection locked="0"/>
    </xf>
    <xf numFmtId="0" fontId="18" fillId="4" borderId="95" xfId="0" applyFont="1" applyFill="1" applyBorder="1" applyAlignment="1" applyProtection="1">
      <alignment horizontal="center" vertical="center" wrapText="1"/>
      <protection locked="0"/>
    </xf>
    <xf numFmtId="0" fontId="18" fillId="4" borderId="23" xfId="0" applyFont="1" applyFill="1" applyBorder="1" applyAlignment="1" applyProtection="1">
      <alignment horizontal="center" vertical="center" wrapText="1"/>
      <protection locked="0"/>
    </xf>
    <xf numFmtId="43" fontId="18" fillId="4" borderId="43" xfId="1" applyFont="1" applyFill="1" applyBorder="1" applyAlignment="1" applyProtection="1">
      <alignment horizontal="center" vertical="center" wrapText="1"/>
      <protection locked="0"/>
    </xf>
    <xf numFmtId="0" fontId="5" fillId="0" borderId="23" xfId="0" applyFont="1" applyBorder="1" applyAlignment="1" applyProtection="1">
      <alignment horizontal="justify" vertical="center" wrapText="1"/>
      <protection locked="0"/>
    </xf>
    <xf numFmtId="43" fontId="0" fillId="0" borderId="43" xfId="1" applyFont="1" applyBorder="1" applyAlignment="1">
      <alignment horizontal="center"/>
    </xf>
    <xf numFmtId="43" fontId="7" fillId="0" borderId="43" xfId="1" applyFont="1" applyBorder="1" applyAlignment="1" applyProtection="1">
      <alignment horizontal="center" vertical="center"/>
      <protection locked="0"/>
    </xf>
    <xf numFmtId="0" fontId="0" fillId="0" borderId="96" xfId="0" applyBorder="1"/>
    <xf numFmtId="0" fontId="0" fillId="0" borderId="50" xfId="0" applyBorder="1"/>
    <xf numFmtId="0" fontId="12" fillId="0" borderId="50" xfId="0" applyFont="1" applyBorder="1" applyAlignment="1">
      <alignment horizontal="center" vertical="center"/>
    </xf>
    <xf numFmtId="0" fontId="0" fillId="0" borderId="50" xfId="0" applyBorder="1" applyAlignment="1">
      <alignment horizontal="center"/>
    </xf>
    <xf numFmtId="0" fontId="0" fillId="0" borderId="51" xfId="0" applyBorder="1"/>
    <xf numFmtId="0" fontId="0" fillId="0" borderId="50" xfId="0" applyFill="1" applyBorder="1" applyAlignment="1">
      <alignment horizontal="center"/>
    </xf>
    <xf numFmtId="2" fontId="5" fillId="0" borderId="33" xfId="0" applyNumberFormat="1" applyFont="1" applyFill="1" applyBorder="1" applyAlignment="1" applyProtection="1">
      <alignment horizontal="center" vertical="center" wrapText="1"/>
      <protection locked="0"/>
    </xf>
    <xf numFmtId="43" fontId="0" fillId="0" borderId="0" xfId="0" applyNumberFormat="1" applyFont="1" applyAlignment="1" applyProtection="1">
      <alignment vertical="center"/>
      <protection locked="0"/>
    </xf>
    <xf numFmtId="43" fontId="2" fillId="10" borderId="22" xfId="1" applyFont="1" applyFill="1" applyBorder="1" applyAlignment="1" applyProtection="1">
      <alignment vertical="center"/>
      <protection locked="0"/>
    </xf>
    <xf numFmtId="2" fontId="5" fillId="0" borderId="4"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9" fillId="0" borderId="97" xfId="0" applyFont="1" applyBorder="1" applyAlignment="1">
      <alignment horizontal="center" vertical="center"/>
    </xf>
    <xf numFmtId="0" fontId="29" fillId="0" borderId="98" xfId="0" applyFont="1" applyBorder="1" applyAlignment="1">
      <alignment horizontal="center" vertical="center"/>
    </xf>
    <xf numFmtId="0" fontId="29" fillId="0" borderId="99" xfId="0" applyFont="1" applyBorder="1" applyAlignment="1">
      <alignment horizontal="center" vertical="center"/>
    </xf>
    <xf numFmtId="49" fontId="6" fillId="0" borderId="97" xfId="0" applyNumberFormat="1" applyFont="1" applyBorder="1" applyAlignment="1">
      <alignment horizontal="left" vertical="center" wrapText="1"/>
    </xf>
    <xf numFmtId="0" fontId="0" fillId="0" borderId="98" xfId="0" applyBorder="1"/>
    <xf numFmtId="0" fontId="0" fillId="0" borderId="99" xfId="0" applyBorder="1"/>
    <xf numFmtId="0" fontId="0" fillId="0" borderId="97" xfId="0" applyBorder="1"/>
    <xf numFmtId="0" fontId="0" fillId="0" borderId="100" xfId="0" applyBorder="1"/>
    <xf numFmtId="0" fontId="0" fillId="0" borderId="101" xfId="0" applyBorder="1"/>
    <xf numFmtId="0" fontId="0" fillId="0" borderId="102" xfId="0" applyBorder="1"/>
    <xf numFmtId="0" fontId="29" fillId="0" borderId="81" xfId="0" applyFont="1" applyBorder="1" applyAlignment="1">
      <alignment horizontal="center" vertical="center"/>
    </xf>
    <xf numFmtId="49" fontId="6" fillId="0" borderId="93" xfId="0" applyNumberFormat="1" applyFont="1" applyBorder="1" applyAlignment="1">
      <alignment horizontal="left" vertical="center" wrapText="1"/>
    </xf>
    <xf numFmtId="0" fontId="29" fillId="0" borderId="103" xfId="0" applyFont="1" applyBorder="1" applyAlignment="1">
      <alignment horizontal="center" vertical="center"/>
    </xf>
    <xf numFmtId="49" fontId="6" fillId="0" borderId="104" xfId="0" applyNumberFormat="1" applyFont="1" applyBorder="1" applyAlignment="1">
      <alignment horizontal="left" vertical="center" wrapText="1"/>
    </xf>
    <xf numFmtId="0" fontId="29" fillId="0" borderId="105" xfId="0" applyFont="1" applyBorder="1" applyAlignment="1">
      <alignment horizontal="center" vertical="center"/>
    </xf>
    <xf numFmtId="0" fontId="29" fillId="0" borderId="107" xfId="0" applyFont="1" applyBorder="1" applyAlignment="1">
      <alignment horizontal="center" vertical="center"/>
    </xf>
    <xf numFmtId="0" fontId="29" fillId="0" borderId="109" xfId="0" applyFont="1" applyBorder="1" applyAlignment="1">
      <alignment horizontal="center" vertical="center"/>
    </xf>
    <xf numFmtId="0" fontId="0" fillId="0" borderId="37" xfId="0" applyBorder="1" applyAlignment="1">
      <alignment wrapText="1"/>
    </xf>
    <xf numFmtId="0" fontId="33" fillId="7" borderId="0" xfId="0" applyFont="1" applyFill="1" applyProtection="1">
      <protection locked="0"/>
    </xf>
    <xf numFmtId="0" fontId="29" fillId="0" borderId="81" xfId="0" applyFont="1" applyBorder="1" applyAlignment="1">
      <alignment horizontal="center" vertical="center"/>
    </xf>
    <xf numFmtId="0" fontId="0" fillId="0" borderId="4" xfId="0" applyNumberFormat="1" applyBorder="1"/>
    <xf numFmtId="43" fontId="2" fillId="10" borderId="7" xfId="1" applyFont="1" applyFill="1" applyBorder="1" applyAlignment="1" applyProtection="1">
      <alignment vertical="center"/>
      <protection locked="0"/>
    </xf>
    <xf numFmtId="0" fontId="5" fillId="0" borderId="110" xfId="0" applyFont="1" applyBorder="1" applyAlignment="1" applyProtection="1">
      <alignment horizontal="center" vertical="center" wrapText="1"/>
      <protection locked="0"/>
    </xf>
    <xf numFmtId="0" fontId="5" fillId="0" borderId="111" xfId="0" applyFont="1" applyBorder="1" applyAlignment="1" applyProtection="1">
      <alignment horizontal="center" vertical="center" wrapText="1"/>
      <protection locked="0"/>
    </xf>
    <xf numFmtId="0" fontId="0" fillId="8" borderId="43"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4" fillId="0" borderId="0" xfId="0" applyFont="1" applyFill="1" applyBorder="1" applyAlignment="1" applyProtection="1">
      <alignment horizontal="center" vertical="center" wrapText="1"/>
      <protection locked="0"/>
    </xf>
    <xf numFmtId="0" fontId="0" fillId="10" borderId="50" xfId="0" applyFill="1" applyBorder="1" applyAlignment="1">
      <alignment horizontal="center"/>
    </xf>
    <xf numFmtId="43" fontId="0" fillId="10" borderId="43" xfId="1" applyFont="1" applyFill="1" applyBorder="1" applyAlignment="1">
      <alignment horizontal="center"/>
    </xf>
    <xf numFmtId="43" fontId="7" fillId="10" borderId="43" xfId="1" applyFont="1" applyFill="1" applyBorder="1" applyAlignment="1" applyProtection="1">
      <alignment horizontal="center" vertical="center"/>
      <protection locked="0"/>
    </xf>
    <xf numFmtId="43" fontId="7" fillId="10" borderId="4" xfId="1" applyFont="1" applyFill="1" applyBorder="1" applyAlignment="1" applyProtection="1">
      <alignment horizontal="center" vertical="center"/>
      <protection locked="0"/>
    </xf>
    <xf numFmtId="0" fontId="22" fillId="0" borderId="0" xfId="0" applyFont="1" applyAlignment="1">
      <alignment wrapText="1"/>
    </xf>
    <xf numFmtId="0" fontId="22" fillId="0" borderId="98" xfId="0" applyFont="1" applyBorder="1" applyAlignment="1">
      <alignment wrapText="1"/>
    </xf>
    <xf numFmtId="0" fontId="22" fillId="0" borderId="99" xfId="0" applyFont="1" applyBorder="1" applyAlignment="1">
      <alignment wrapText="1"/>
    </xf>
    <xf numFmtId="0" fontId="5" fillId="10" borderId="33" xfId="0" applyNumberFormat="1" applyFont="1" applyFill="1" applyBorder="1" applyAlignment="1" applyProtection="1">
      <alignment horizontal="justify" vertical="center" wrapText="1"/>
      <protection locked="0"/>
    </xf>
    <xf numFmtId="0" fontId="29" fillId="0" borderId="33" xfId="0" applyFont="1" applyBorder="1" applyAlignment="1" applyProtection="1">
      <alignment horizontal="left" vertical="center"/>
      <protection locked="0"/>
    </xf>
    <xf numFmtId="43" fontId="7" fillId="0" borderId="33" xfId="1"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49" fontId="6" fillId="10" borderId="104" xfId="0" applyNumberFormat="1" applyFont="1" applyFill="1" applyBorder="1" applyAlignment="1">
      <alignment horizontal="left" vertical="center" wrapText="1"/>
    </xf>
    <xf numFmtId="43" fontId="17" fillId="3" borderId="25" xfId="1" applyNumberFormat="1" applyFont="1" applyFill="1" applyBorder="1" applyAlignment="1" applyProtection="1">
      <alignment horizontal="center" vertical="center"/>
    </xf>
    <xf numFmtId="43" fontId="19" fillId="0" borderId="25" xfId="1" applyNumberFormat="1" applyFont="1" applyBorder="1" applyAlignment="1" applyProtection="1">
      <alignment horizontal="center" vertical="center"/>
    </xf>
    <xf numFmtId="43" fontId="17" fillId="3" borderId="26" xfId="1" applyNumberFormat="1" applyFont="1" applyFill="1" applyBorder="1" applyAlignment="1" applyProtection="1">
      <alignment horizontal="center" vertical="center"/>
    </xf>
    <xf numFmtId="43" fontId="17" fillId="6" borderId="25" xfId="0" applyNumberFormat="1" applyFont="1" applyFill="1" applyBorder="1" applyAlignment="1" applyProtection="1">
      <alignment horizontal="center" vertical="center"/>
    </xf>
    <xf numFmtId="43" fontId="20" fillId="6" borderId="25" xfId="1" applyNumberFormat="1" applyFont="1" applyFill="1" applyBorder="1" applyAlignment="1" applyProtection="1">
      <alignment horizontal="center" vertical="center"/>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0" fillId="0" borderId="11"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18" fillId="4" borderId="91" xfId="0" applyFont="1" applyFill="1" applyBorder="1" applyAlignment="1" applyProtection="1">
      <alignment horizontal="center" vertical="center" wrapText="1"/>
      <protection locked="0"/>
    </xf>
    <xf numFmtId="0" fontId="2" fillId="0" borderId="8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8" xfId="0" applyFont="1" applyBorder="1" applyAlignment="1" applyProtection="1">
      <alignment horizontal="left"/>
      <protection locked="0"/>
    </xf>
    <xf numFmtId="0" fontId="8" fillId="8" borderId="18" xfId="0" applyFont="1" applyFill="1" applyBorder="1" applyAlignment="1" applyProtection="1">
      <alignment horizontal="center" vertical="center" wrapText="1"/>
      <protection locked="0"/>
    </xf>
    <xf numFmtId="0" fontId="8" fillId="8" borderId="19"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9" fillId="3" borderId="85"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6" xfId="0" applyFont="1" applyFill="1" applyBorder="1" applyAlignment="1" applyProtection="1">
      <alignment horizontal="center" vertical="top"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8" fillId="9" borderId="84" xfId="0" applyFont="1" applyFill="1" applyBorder="1" applyAlignment="1" applyProtection="1">
      <alignment horizontal="center" vertical="center" wrapText="1"/>
      <protection locked="0"/>
    </xf>
    <xf numFmtId="0" fontId="16" fillId="4" borderId="74" xfId="0" applyFont="1" applyFill="1" applyBorder="1" applyAlignment="1" applyProtection="1">
      <alignment horizontal="center" vertical="center"/>
      <protection locked="0"/>
    </xf>
    <xf numFmtId="0" fontId="16" fillId="4" borderId="75" xfId="0" applyFont="1" applyFill="1" applyBorder="1" applyAlignment="1" applyProtection="1">
      <alignment horizontal="center" vertical="center"/>
      <protection locked="0"/>
    </xf>
    <xf numFmtId="0" fontId="16" fillId="4" borderId="76"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3"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3"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112" xfId="0" applyFont="1" applyFill="1" applyBorder="1" applyAlignment="1">
      <alignment horizontal="center" vertical="center" wrapText="1"/>
    </xf>
    <xf numFmtId="0" fontId="1" fillId="2" borderId="113"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29" fillId="0" borderId="106"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108" xfId="0" applyFont="1" applyBorder="1" applyAlignment="1">
      <alignment horizontal="center" vertical="center" wrapText="1"/>
    </xf>
    <xf numFmtId="0" fontId="1" fillId="2" borderId="67"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29"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xf>
    <xf numFmtId="0" fontId="29" fillId="0" borderId="39" xfId="0" applyFont="1" applyBorder="1" applyAlignment="1">
      <alignment horizontal="center" vertical="center"/>
    </xf>
  </cellXfs>
  <cellStyles count="2">
    <cellStyle name="Migliaia" xfId="1" builtinId="3"/>
    <cellStyle name="Normale" xfId="0" builtinId="0"/>
  </cellStyles>
  <dxfs count="0"/>
  <tableStyles count="1" defaultTableStyle="TableStyleMedium2" defaultPivotStyle="PivotStyleLight16">
    <tableStyle name="Stile tabel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82"/>
  <sheetViews>
    <sheetView view="pageBreakPreview" topLeftCell="B10" zoomScale="60" zoomScaleNormal="85" workbookViewId="0">
      <selection activeCell="C366" sqref="C366"/>
    </sheetView>
  </sheetViews>
  <sheetFormatPr defaultRowHeight="15" x14ac:dyDescent="0.25"/>
  <cols>
    <col min="1" max="1" width="36.28515625" style="66" customWidth="1"/>
    <col min="2" max="2" width="14.140625" style="1" customWidth="1"/>
    <col min="3" max="3" width="100.28515625" style="1" bestFit="1" customWidth="1"/>
    <col min="4" max="4" width="18.28515625" style="1" customWidth="1"/>
    <col min="5" max="5" width="13.42578125" style="120" customWidth="1"/>
    <col min="6" max="6" width="12.140625" style="167" hidden="1" customWidth="1"/>
    <col min="7" max="7" width="13.5703125" style="2" customWidth="1"/>
    <col min="8" max="16384" width="9.140625" style="2"/>
  </cols>
  <sheetData>
    <row r="1" spans="1:8" x14ac:dyDescent="0.25">
      <c r="A1" s="217" t="s">
        <v>350</v>
      </c>
      <c r="B1" s="218"/>
      <c r="C1" s="218"/>
      <c r="D1" s="218"/>
      <c r="E1" s="219"/>
      <c r="G1" s="2" t="s">
        <v>415</v>
      </c>
      <c r="H1" s="11">
        <f>ROUND(2.184*1.022,3)</f>
        <v>2.2320000000000002</v>
      </c>
    </row>
    <row r="2" spans="1:8" x14ac:dyDescent="0.25">
      <c r="A2" s="204" t="s">
        <v>202</v>
      </c>
      <c r="B2" s="205"/>
      <c r="C2" s="205"/>
      <c r="D2" s="205"/>
      <c r="E2" s="206"/>
      <c r="G2" s="2" t="s">
        <v>416</v>
      </c>
      <c r="H2" s="11">
        <f>ROUND(0.136*1.022,3)</f>
        <v>0.13900000000000001</v>
      </c>
    </row>
    <row r="3" spans="1:8" x14ac:dyDescent="0.25">
      <c r="A3" s="204" t="s">
        <v>163</v>
      </c>
      <c r="B3" s="205"/>
      <c r="C3" s="205"/>
      <c r="D3" s="205"/>
      <c r="E3" s="206"/>
      <c r="G3" s="2" t="s">
        <v>417</v>
      </c>
      <c r="H3" s="11">
        <f>ROUND(0.036*1.022,3)</f>
        <v>3.6999999999999998E-2</v>
      </c>
    </row>
    <row r="4" spans="1:8" ht="15.75" thickBot="1" x14ac:dyDescent="0.3">
      <c r="A4" s="207" t="s">
        <v>0</v>
      </c>
      <c r="B4" s="208"/>
      <c r="C4" s="209" t="s">
        <v>352</v>
      </c>
      <c r="D4" s="210"/>
      <c r="E4" s="211"/>
    </row>
    <row r="5" spans="1:8" ht="26.25" thickBot="1" x14ac:dyDescent="0.3">
      <c r="A5" s="3" t="s">
        <v>199</v>
      </c>
      <c r="B5" s="4" t="s">
        <v>1</v>
      </c>
      <c r="C5" s="194" t="s">
        <v>425</v>
      </c>
      <c r="D5" s="194"/>
      <c r="E5" s="195"/>
    </row>
    <row r="6" spans="1:8" ht="23.25" customHeight="1" x14ac:dyDescent="0.25">
      <c r="A6" s="196" t="s">
        <v>402</v>
      </c>
      <c r="B6" s="199">
        <v>1</v>
      </c>
      <c r="C6" s="5" t="s">
        <v>148</v>
      </c>
      <c r="D6" s="202" t="s">
        <v>40</v>
      </c>
      <c r="E6" s="203"/>
    </row>
    <row r="7" spans="1:8" ht="24" x14ac:dyDescent="0.25">
      <c r="A7" s="197"/>
      <c r="B7" s="200"/>
      <c r="C7" s="12" t="s">
        <v>180</v>
      </c>
      <c r="D7" s="7" t="s">
        <v>147</v>
      </c>
      <c r="E7" s="111">
        <v>1056.8699999999999</v>
      </c>
      <c r="F7" s="167" t="str">
        <f t="shared" ref="F7:F22" si="0">$D$6</f>
        <v>5 su 7</v>
      </c>
    </row>
    <row r="8" spans="1:8" ht="24" x14ac:dyDescent="0.25">
      <c r="A8" s="197"/>
      <c r="B8" s="200"/>
      <c r="C8" s="12" t="s">
        <v>181</v>
      </c>
      <c r="D8" s="7" t="s">
        <v>147</v>
      </c>
      <c r="E8" s="111">
        <v>953.63</v>
      </c>
      <c r="F8" s="167" t="str">
        <f t="shared" si="0"/>
        <v>5 su 7</v>
      </c>
    </row>
    <row r="9" spans="1:8" ht="24" x14ac:dyDescent="0.25">
      <c r="A9" s="197"/>
      <c r="B9" s="200"/>
      <c r="C9" s="12" t="s">
        <v>182</v>
      </c>
      <c r="D9" s="7" t="s">
        <v>147</v>
      </c>
      <c r="E9" s="111">
        <v>164.04</v>
      </c>
      <c r="F9" s="167" t="str">
        <f t="shared" si="0"/>
        <v>5 su 7</v>
      </c>
    </row>
    <row r="10" spans="1:8" ht="24" x14ac:dyDescent="0.25">
      <c r="A10" s="197"/>
      <c r="B10" s="200"/>
      <c r="C10" s="12" t="s">
        <v>183</v>
      </c>
      <c r="D10" s="7" t="s">
        <v>147</v>
      </c>
      <c r="E10" s="111">
        <v>1232.9000000000001</v>
      </c>
      <c r="F10" s="167" t="str">
        <f t="shared" si="0"/>
        <v>5 su 7</v>
      </c>
    </row>
    <row r="11" spans="1:8" ht="24" x14ac:dyDescent="0.25">
      <c r="A11" s="197"/>
      <c r="B11" s="200"/>
      <c r="C11" s="12" t="s">
        <v>184</v>
      </c>
      <c r="D11" s="7" t="s">
        <v>147</v>
      </c>
      <c r="E11" s="111">
        <v>274.43</v>
      </c>
      <c r="F11" s="167" t="str">
        <f t="shared" si="0"/>
        <v>5 su 7</v>
      </c>
    </row>
    <row r="12" spans="1:8" ht="24" x14ac:dyDescent="0.25">
      <c r="A12" s="197"/>
      <c r="B12" s="200"/>
      <c r="C12" s="13" t="s">
        <v>164</v>
      </c>
      <c r="D12" s="7" t="s">
        <v>147</v>
      </c>
      <c r="E12" s="111"/>
      <c r="F12" s="167" t="str">
        <f t="shared" si="0"/>
        <v>5 su 7</v>
      </c>
    </row>
    <row r="13" spans="1:8" ht="24" x14ac:dyDescent="0.25">
      <c r="A13" s="197"/>
      <c r="B13" s="200"/>
      <c r="C13" s="13" t="s">
        <v>165</v>
      </c>
      <c r="D13" s="7" t="s">
        <v>147</v>
      </c>
      <c r="E13" s="111"/>
      <c r="F13" s="167" t="str">
        <f t="shared" si="0"/>
        <v>5 su 7</v>
      </c>
    </row>
    <row r="14" spans="1:8" ht="24" x14ac:dyDescent="0.25">
      <c r="A14" s="197"/>
      <c r="B14" s="200"/>
      <c r="C14" s="13" t="s">
        <v>166</v>
      </c>
      <c r="D14" s="7" t="s">
        <v>147</v>
      </c>
      <c r="E14" s="111"/>
      <c r="F14" s="167" t="str">
        <f t="shared" si="0"/>
        <v>5 su 7</v>
      </c>
    </row>
    <row r="15" spans="1:8" ht="24" x14ac:dyDescent="0.25">
      <c r="A15" s="197"/>
      <c r="B15" s="200"/>
      <c r="C15" s="13" t="s">
        <v>167</v>
      </c>
      <c r="D15" s="7" t="s">
        <v>147</v>
      </c>
      <c r="E15" s="111"/>
      <c r="F15" s="167" t="str">
        <f t="shared" si="0"/>
        <v>5 su 7</v>
      </c>
    </row>
    <row r="16" spans="1:8" ht="24" x14ac:dyDescent="0.25">
      <c r="A16" s="197"/>
      <c r="B16" s="200"/>
      <c r="C16" s="13" t="s">
        <v>185</v>
      </c>
      <c r="D16" s="7" t="s">
        <v>147</v>
      </c>
      <c r="E16" s="111"/>
      <c r="F16" s="167" t="str">
        <f t="shared" si="0"/>
        <v>5 su 7</v>
      </c>
    </row>
    <row r="17" spans="1:6" ht="24" x14ac:dyDescent="0.25">
      <c r="A17" s="197"/>
      <c r="B17" s="200"/>
      <c r="C17" s="13" t="s">
        <v>168</v>
      </c>
      <c r="D17" s="7" t="s">
        <v>147</v>
      </c>
      <c r="E17" s="111"/>
      <c r="F17" s="167" t="str">
        <f t="shared" si="0"/>
        <v>5 su 7</v>
      </c>
    </row>
    <row r="18" spans="1:6" ht="24" x14ac:dyDescent="0.25">
      <c r="A18" s="197"/>
      <c r="B18" s="200"/>
      <c r="C18" s="13" t="s">
        <v>169</v>
      </c>
      <c r="D18" s="7" t="s">
        <v>147</v>
      </c>
      <c r="E18" s="111"/>
      <c r="F18" s="167" t="str">
        <f t="shared" si="0"/>
        <v>5 su 7</v>
      </c>
    </row>
    <row r="19" spans="1:6" ht="24" x14ac:dyDescent="0.25">
      <c r="A19" s="197"/>
      <c r="B19" s="200"/>
      <c r="C19" s="13" t="s">
        <v>170</v>
      </c>
      <c r="D19" s="7" t="s">
        <v>147</v>
      </c>
      <c r="E19" s="112"/>
      <c r="F19" s="167" t="str">
        <f t="shared" si="0"/>
        <v>5 su 7</v>
      </c>
    </row>
    <row r="20" spans="1:6" ht="24" x14ac:dyDescent="0.25">
      <c r="A20" s="197"/>
      <c r="B20" s="200"/>
      <c r="C20" s="13" t="s">
        <v>171</v>
      </c>
      <c r="D20" s="7" t="s">
        <v>147</v>
      </c>
      <c r="E20" s="112"/>
      <c r="F20" s="167" t="str">
        <f t="shared" si="0"/>
        <v>5 su 7</v>
      </c>
    </row>
    <row r="21" spans="1:6" ht="25.5" customHeight="1" x14ac:dyDescent="0.25">
      <c r="A21" s="197"/>
      <c r="B21" s="200"/>
      <c r="C21" s="12" t="s">
        <v>186</v>
      </c>
      <c r="D21" s="7" t="s">
        <v>147</v>
      </c>
      <c r="E21" s="111">
        <v>1691.27</v>
      </c>
      <c r="F21" s="167" t="str">
        <f t="shared" si="0"/>
        <v>5 su 7</v>
      </c>
    </row>
    <row r="22" spans="1:6" ht="24.75" thickBot="1" x14ac:dyDescent="0.3">
      <c r="A22" s="198"/>
      <c r="B22" s="201"/>
      <c r="C22" s="14" t="s">
        <v>172</v>
      </c>
      <c r="D22" s="10" t="s">
        <v>147</v>
      </c>
      <c r="E22" s="113"/>
      <c r="F22" s="167" t="str">
        <f t="shared" si="0"/>
        <v>5 su 7</v>
      </c>
    </row>
    <row r="23" spans="1:6" ht="26.25" thickBot="1" x14ac:dyDescent="0.3">
      <c r="A23" s="3" t="s">
        <v>199</v>
      </c>
      <c r="B23" s="4" t="s">
        <v>1</v>
      </c>
      <c r="C23" s="194" t="s">
        <v>426</v>
      </c>
      <c r="D23" s="194"/>
      <c r="E23" s="195"/>
    </row>
    <row r="24" spans="1:6" x14ac:dyDescent="0.25">
      <c r="A24" s="196" t="s">
        <v>403</v>
      </c>
      <c r="B24" s="199">
        <v>2</v>
      </c>
      <c r="C24" s="5" t="s">
        <v>148</v>
      </c>
      <c r="D24" s="202" t="s">
        <v>40</v>
      </c>
      <c r="E24" s="203"/>
    </row>
    <row r="25" spans="1:6" ht="24" x14ac:dyDescent="0.25">
      <c r="A25" s="197"/>
      <c r="B25" s="200"/>
      <c r="C25" s="6" t="s">
        <v>180</v>
      </c>
      <c r="D25" s="7" t="s">
        <v>147</v>
      </c>
      <c r="E25" s="111">
        <v>779.04</v>
      </c>
      <c r="F25" s="167" t="str">
        <f t="shared" ref="F25:F40" si="1">$D$24</f>
        <v>5 su 7</v>
      </c>
    </row>
    <row r="26" spans="1:6" ht="24" x14ac:dyDescent="0.25">
      <c r="A26" s="197"/>
      <c r="B26" s="200"/>
      <c r="C26" s="6" t="s">
        <v>181</v>
      </c>
      <c r="D26" s="7" t="s">
        <v>147</v>
      </c>
      <c r="E26" s="111">
        <v>406.7</v>
      </c>
      <c r="F26" s="167" t="str">
        <f t="shared" si="1"/>
        <v>5 su 7</v>
      </c>
    </row>
    <row r="27" spans="1:6" ht="24" x14ac:dyDescent="0.25">
      <c r="A27" s="197"/>
      <c r="B27" s="200"/>
      <c r="C27" s="6" t="s">
        <v>182</v>
      </c>
      <c r="D27" s="7" t="s">
        <v>147</v>
      </c>
      <c r="E27" s="111">
        <v>28.190000000000005</v>
      </c>
      <c r="F27" s="167" t="str">
        <f t="shared" si="1"/>
        <v>5 su 7</v>
      </c>
    </row>
    <row r="28" spans="1:6" ht="24" x14ac:dyDescent="0.25">
      <c r="A28" s="197"/>
      <c r="B28" s="200"/>
      <c r="C28" s="6" t="s">
        <v>183</v>
      </c>
      <c r="D28" s="7" t="s">
        <v>147</v>
      </c>
      <c r="E28" s="111">
        <v>530.36500000000001</v>
      </c>
      <c r="F28" s="167" t="str">
        <f t="shared" si="1"/>
        <v>5 su 7</v>
      </c>
    </row>
    <row r="29" spans="1:6" ht="24" x14ac:dyDescent="0.25">
      <c r="A29" s="197"/>
      <c r="B29" s="200"/>
      <c r="C29" s="6" t="s">
        <v>184</v>
      </c>
      <c r="D29" s="7" t="s">
        <v>147</v>
      </c>
      <c r="E29" s="114"/>
      <c r="F29" s="167" t="str">
        <f t="shared" si="1"/>
        <v>5 su 7</v>
      </c>
    </row>
    <row r="30" spans="1:6" ht="24" x14ac:dyDescent="0.25">
      <c r="A30" s="197"/>
      <c r="B30" s="200"/>
      <c r="C30" s="8" t="s">
        <v>164</v>
      </c>
      <c r="D30" s="7" t="s">
        <v>147</v>
      </c>
      <c r="E30" s="112"/>
      <c r="F30" s="167" t="str">
        <f t="shared" si="1"/>
        <v>5 su 7</v>
      </c>
    </row>
    <row r="31" spans="1:6" ht="24" x14ac:dyDescent="0.25">
      <c r="A31" s="197"/>
      <c r="B31" s="200"/>
      <c r="C31" s="8" t="s">
        <v>165</v>
      </c>
      <c r="D31" s="7" t="s">
        <v>147</v>
      </c>
      <c r="E31" s="112"/>
      <c r="F31" s="167" t="str">
        <f t="shared" si="1"/>
        <v>5 su 7</v>
      </c>
    </row>
    <row r="32" spans="1:6" ht="24" x14ac:dyDescent="0.25">
      <c r="A32" s="197"/>
      <c r="B32" s="200"/>
      <c r="C32" s="8" t="s">
        <v>166</v>
      </c>
      <c r="D32" s="7" t="s">
        <v>147</v>
      </c>
      <c r="E32" s="112"/>
      <c r="F32" s="167" t="str">
        <f t="shared" si="1"/>
        <v>5 su 7</v>
      </c>
    </row>
    <row r="33" spans="1:6" ht="24" x14ac:dyDescent="0.25">
      <c r="A33" s="197"/>
      <c r="B33" s="200"/>
      <c r="C33" s="8" t="s">
        <v>167</v>
      </c>
      <c r="D33" s="7" t="s">
        <v>147</v>
      </c>
      <c r="E33" s="112"/>
      <c r="F33" s="167" t="str">
        <f t="shared" si="1"/>
        <v>5 su 7</v>
      </c>
    </row>
    <row r="34" spans="1:6" ht="24" x14ac:dyDescent="0.25">
      <c r="A34" s="197"/>
      <c r="B34" s="200"/>
      <c r="C34" s="8" t="s">
        <v>185</v>
      </c>
      <c r="D34" s="7" t="s">
        <v>147</v>
      </c>
      <c r="E34" s="112"/>
      <c r="F34" s="167" t="str">
        <f t="shared" si="1"/>
        <v>5 su 7</v>
      </c>
    </row>
    <row r="35" spans="1:6" ht="24" x14ac:dyDescent="0.25">
      <c r="A35" s="197"/>
      <c r="B35" s="200"/>
      <c r="C35" s="8" t="s">
        <v>168</v>
      </c>
      <c r="D35" s="7" t="s">
        <v>147</v>
      </c>
      <c r="E35" s="112"/>
      <c r="F35" s="167" t="str">
        <f t="shared" si="1"/>
        <v>5 su 7</v>
      </c>
    </row>
    <row r="36" spans="1:6" ht="24" x14ac:dyDescent="0.25">
      <c r="A36" s="197"/>
      <c r="B36" s="200"/>
      <c r="C36" s="8" t="s">
        <v>169</v>
      </c>
      <c r="D36" s="7" t="s">
        <v>147</v>
      </c>
      <c r="E36" s="112"/>
      <c r="F36" s="167" t="str">
        <f t="shared" si="1"/>
        <v>5 su 7</v>
      </c>
    </row>
    <row r="37" spans="1:6" ht="24" x14ac:dyDescent="0.25">
      <c r="A37" s="197"/>
      <c r="B37" s="200"/>
      <c r="C37" s="8" t="s">
        <v>170</v>
      </c>
      <c r="D37" s="7" t="s">
        <v>147</v>
      </c>
      <c r="E37" s="112"/>
      <c r="F37" s="167" t="str">
        <f t="shared" si="1"/>
        <v>5 su 7</v>
      </c>
    </row>
    <row r="38" spans="1:6" ht="24" x14ac:dyDescent="0.25">
      <c r="A38" s="197"/>
      <c r="B38" s="200"/>
      <c r="C38" s="8" t="s">
        <v>171</v>
      </c>
      <c r="D38" s="7" t="s">
        <v>147</v>
      </c>
      <c r="E38" s="112"/>
      <c r="F38" s="167" t="str">
        <f t="shared" si="1"/>
        <v>5 su 7</v>
      </c>
    </row>
    <row r="39" spans="1:6" ht="25.5" x14ac:dyDescent="0.25">
      <c r="A39" s="197"/>
      <c r="B39" s="200"/>
      <c r="C39" s="6" t="s">
        <v>186</v>
      </c>
      <c r="D39" s="7" t="s">
        <v>147</v>
      </c>
      <c r="E39" s="111"/>
      <c r="F39" s="167" t="str">
        <f t="shared" si="1"/>
        <v>5 su 7</v>
      </c>
    </row>
    <row r="40" spans="1:6" ht="24.75" thickBot="1" x14ac:dyDescent="0.3">
      <c r="A40" s="198"/>
      <c r="B40" s="201"/>
      <c r="C40" s="9" t="s">
        <v>172</v>
      </c>
      <c r="D40" s="10" t="s">
        <v>147</v>
      </c>
      <c r="E40" s="113"/>
      <c r="F40" s="167" t="str">
        <f t="shared" si="1"/>
        <v>5 su 7</v>
      </c>
    </row>
    <row r="41" spans="1:6" ht="26.25" thickBot="1" x14ac:dyDescent="0.3">
      <c r="A41" s="3" t="s">
        <v>199</v>
      </c>
      <c r="B41" s="4" t="s">
        <v>1</v>
      </c>
      <c r="C41" s="194" t="s">
        <v>427</v>
      </c>
      <c r="D41" s="194"/>
      <c r="E41" s="195"/>
    </row>
    <row r="42" spans="1:6" x14ac:dyDescent="0.25">
      <c r="A42" s="196" t="s">
        <v>422</v>
      </c>
      <c r="B42" s="199" t="s">
        <v>413</v>
      </c>
      <c r="C42" s="5" t="s">
        <v>148</v>
      </c>
      <c r="D42" s="212" t="s">
        <v>200</v>
      </c>
      <c r="E42" s="213"/>
      <c r="F42" s="2" t="s">
        <v>412</v>
      </c>
    </row>
    <row r="43" spans="1:6" ht="24" customHeight="1" x14ac:dyDescent="0.25">
      <c r="A43" s="197"/>
      <c r="B43" s="200"/>
      <c r="C43" s="6" t="s">
        <v>180</v>
      </c>
      <c r="D43" s="7" t="s">
        <v>147</v>
      </c>
      <c r="E43" s="111">
        <f>177.43+32.66</f>
        <v>210.09</v>
      </c>
      <c r="F43" s="167" t="str">
        <f>+$D$42</f>
        <v>6 su 7</v>
      </c>
    </row>
    <row r="44" spans="1:6" ht="24" x14ac:dyDescent="0.25">
      <c r="A44" s="197"/>
      <c r="B44" s="200"/>
      <c r="C44" s="6" t="s">
        <v>181</v>
      </c>
      <c r="D44" s="7" t="s">
        <v>147</v>
      </c>
      <c r="E44" s="111">
        <v>102.17</v>
      </c>
      <c r="F44" s="167" t="str">
        <f t="shared" ref="F44:F58" si="2">+$D$42</f>
        <v>6 su 7</v>
      </c>
    </row>
    <row r="45" spans="1:6" ht="24" x14ac:dyDescent="0.25">
      <c r="A45" s="197"/>
      <c r="B45" s="200"/>
      <c r="C45" s="6" t="s">
        <v>182</v>
      </c>
      <c r="D45" s="7" t="s">
        <v>147</v>
      </c>
      <c r="E45" s="111">
        <v>14.32</v>
      </c>
      <c r="F45" s="167" t="str">
        <f t="shared" si="2"/>
        <v>6 su 7</v>
      </c>
    </row>
    <row r="46" spans="1:6" ht="24" x14ac:dyDescent="0.25">
      <c r="A46" s="197"/>
      <c r="B46" s="200"/>
      <c r="C46" s="6" t="s">
        <v>183</v>
      </c>
      <c r="D46" s="7" t="s">
        <v>147</v>
      </c>
      <c r="E46" s="111">
        <v>1.68</v>
      </c>
      <c r="F46" s="167" t="str">
        <f t="shared" si="2"/>
        <v>6 su 7</v>
      </c>
    </row>
    <row r="47" spans="1:6" ht="24" x14ac:dyDescent="0.25">
      <c r="A47" s="197"/>
      <c r="B47" s="200"/>
      <c r="C47" s="6" t="s">
        <v>184</v>
      </c>
      <c r="D47" s="7" t="s">
        <v>147</v>
      </c>
      <c r="E47" s="114"/>
      <c r="F47" s="167" t="str">
        <f t="shared" si="2"/>
        <v>6 su 7</v>
      </c>
    </row>
    <row r="48" spans="1:6" ht="24" x14ac:dyDescent="0.25">
      <c r="A48" s="197"/>
      <c r="B48" s="200"/>
      <c r="C48" s="8" t="s">
        <v>164</v>
      </c>
      <c r="D48" s="7" t="s">
        <v>147</v>
      </c>
      <c r="E48" s="112"/>
      <c r="F48" s="167" t="str">
        <f t="shared" si="2"/>
        <v>6 su 7</v>
      </c>
    </row>
    <row r="49" spans="1:6" ht="24" x14ac:dyDescent="0.25">
      <c r="A49" s="197"/>
      <c r="B49" s="200"/>
      <c r="C49" s="8" t="s">
        <v>165</v>
      </c>
      <c r="D49" s="7" t="s">
        <v>147</v>
      </c>
      <c r="E49" s="112"/>
      <c r="F49" s="167" t="str">
        <f t="shared" si="2"/>
        <v>6 su 7</v>
      </c>
    </row>
    <row r="50" spans="1:6" ht="24" x14ac:dyDescent="0.25">
      <c r="A50" s="197"/>
      <c r="B50" s="200"/>
      <c r="C50" s="8" t="s">
        <v>166</v>
      </c>
      <c r="D50" s="7" t="s">
        <v>147</v>
      </c>
      <c r="E50" s="112"/>
      <c r="F50" s="167" t="str">
        <f t="shared" si="2"/>
        <v>6 su 7</v>
      </c>
    </row>
    <row r="51" spans="1:6" ht="24" x14ac:dyDescent="0.25">
      <c r="A51" s="197"/>
      <c r="B51" s="200"/>
      <c r="C51" s="8" t="s">
        <v>167</v>
      </c>
      <c r="D51" s="7" t="s">
        <v>147</v>
      </c>
      <c r="E51" s="112"/>
      <c r="F51" s="167" t="str">
        <f t="shared" si="2"/>
        <v>6 su 7</v>
      </c>
    </row>
    <row r="52" spans="1:6" ht="24" x14ac:dyDescent="0.25">
      <c r="A52" s="197"/>
      <c r="B52" s="200"/>
      <c r="C52" s="8" t="s">
        <v>185</v>
      </c>
      <c r="D52" s="7" t="s">
        <v>147</v>
      </c>
      <c r="E52" s="112"/>
      <c r="F52" s="167" t="str">
        <f t="shared" si="2"/>
        <v>6 su 7</v>
      </c>
    </row>
    <row r="53" spans="1:6" ht="24" x14ac:dyDescent="0.25">
      <c r="A53" s="197"/>
      <c r="B53" s="200"/>
      <c r="C53" s="8" t="s">
        <v>168</v>
      </c>
      <c r="D53" s="7" t="s">
        <v>147</v>
      </c>
      <c r="E53" s="112"/>
      <c r="F53" s="167" t="str">
        <f t="shared" si="2"/>
        <v>6 su 7</v>
      </c>
    </row>
    <row r="54" spans="1:6" ht="24" x14ac:dyDescent="0.25">
      <c r="A54" s="197"/>
      <c r="B54" s="200"/>
      <c r="C54" s="8" t="s">
        <v>169</v>
      </c>
      <c r="D54" s="7" t="s">
        <v>147</v>
      </c>
      <c r="E54" s="112"/>
      <c r="F54" s="167" t="str">
        <f t="shared" si="2"/>
        <v>6 su 7</v>
      </c>
    </row>
    <row r="55" spans="1:6" ht="24" x14ac:dyDescent="0.25">
      <c r="A55" s="197"/>
      <c r="B55" s="200"/>
      <c r="C55" s="8" t="s">
        <v>170</v>
      </c>
      <c r="D55" s="7" t="s">
        <v>147</v>
      </c>
      <c r="E55" s="112"/>
      <c r="F55" s="167" t="str">
        <f t="shared" si="2"/>
        <v>6 su 7</v>
      </c>
    </row>
    <row r="56" spans="1:6" ht="24" x14ac:dyDescent="0.25">
      <c r="A56" s="197"/>
      <c r="B56" s="200"/>
      <c r="C56" s="8" t="s">
        <v>171</v>
      </c>
      <c r="D56" s="7" t="s">
        <v>147</v>
      </c>
      <c r="E56" s="112"/>
      <c r="F56" s="167" t="str">
        <f t="shared" si="2"/>
        <v>6 su 7</v>
      </c>
    </row>
    <row r="57" spans="1:6" ht="38.25" x14ac:dyDescent="0.25">
      <c r="A57" s="197"/>
      <c r="B57" s="200"/>
      <c r="C57" s="6" t="s">
        <v>186</v>
      </c>
      <c r="D57" s="7" t="s">
        <v>147</v>
      </c>
      <c r="E57" s="111"/>
      <c r="F57" s="167" t="str">
        <f t="shared" si="2"/>
        <v>6 su 7</v>
      </c>
    </row>
    <row r="58" spans="1:6" ht="24.75" thickBot="1" x14ac:dyDescent="0.3">
      <c r="A58" s="198"/>
      <c r="B58" s="201"/>
      <c r="C58" s="9" t="s">
        <v>172</v>
      </c>
      <c r="D58" s="10" t="s">
        <v>147</v>
      </c>
      <c r="E58" s="113"/>
      <c r="F58" s="167" t="str">
        <f t="shared" si="2"/>
        <v>6 su 7</v>
      </c>
    </row>
    <row r="59" spans="1:6" ht="26.25" thickBot="1" x14ac:dyDescent="0.3">
      <c r="A59" s="3" t="s">
        <v>199</v>
      </c>
      <c r="B59" s="4" t="s">
        <v>1</v>
      </c>
      <c r="C59" s="194" t="s">
        <v>428</v>
      </c>
      <c r="D59" s="194"/>
      <c r="E59" s="195"/>
    </row>
    <row r="60" spans="1:6" x14ac:dyDescent="0.25">
      <c r="A60" s="196" t="s">
        <v>404</v>
      </c>
      <c r="B60" s="199">
        <v>3</v>
      </c>
      <c r="C60" s="5" t="s">
        <v>148</v>
      </c>
      <c r="D60" s="202" t="s">
        <v>40</v>
      </c>
      <c r="E60" s="203"/>
    </row>
    <row r="61" spans="1:6" ht="24" x14ac:dyDescent="0.25">
      <c r="A61" s="197"/>
      <c r="B61" s="200"/>
      <c r="C61" s="6" t="s">
        <v>180</v>
      </c>
      <c r="D61" s="7" t="s">
        <v>147</v>
      </c>
      <c r="E61" s="111">
        <v>962.11</v>
      </c>
      <c r="F61" s="167" t="str">
        <f t="shared" ref="F61:F76" si="3">$D$60</f>
        <v>5 su 7</v>
      </c>
    </row>
    <row r="62" spans="1:6" ht="24" x14ac:dyDescent="0.25">
      <c r="A62" s="197"/>
      <c r="B62" s="200"/>
      <c r="C62" s="6" t="s">
        <v>181</v>
      </c>
      <c r="D62" s="7" t="s">
        <v>147</v>
      </c>
      <c r="E62" s="111">
        <v>564.26</v>
      </c>
      <c r="F62" s="167" t="str">
        <f t="shared" si="3"/>
        <v>5 su 7</v>
      </c>
    </row>
    <row r="63" spans="1:6" ht="24" x14ac:dyDescent="0.25">
      <c r="A63" s="197"/>
      <c r="B63" s="200"/>
      <c r="C63" s="6" t="s">
        <v>182</v>
      </c>
      <c r="D63" s="7" t="s">
        <v>147</v>
      </c>
      <c r="E63" s="111">
        <v>32.909999999999997</v>
      </c>
      <c r="F63" s="167" t="str">
        <f t="shared" si="3"/>
        <v>5 su 7</v>
      </c>
    </row>
    <row r="64" spans="1:6" ht="24" x14ac:dyDescent="0.25">
      <c r="A64" s="197"/>
      <c r="B64" s="200"/>
      <c r="C64" s="6" t="s">
        <v>183</v>
      </c>
      <c r="D64" s="7" t="s">
        <v>147</v>
      </c>
      <c r="E64" s="111">
        <v>209.16</v>
      </c>
      <c r="F64" s="167" t="str">
        <f t="shared" si="3"/>
        <v>5 su 7</v>
      </c>
    </row>
    <row r="65" spans="1:6" ht="24" x14ac:dyDescent="0.25">
      <c r="A65" s="197"/>
      <c r="B65" s="200"/>
      <c r="C65" s="6" t="s">
        <v>184</v>
      </c>
      <c r="D65" s="7" t="s">
        <v>147</v>
      </c>
      <c r="E65" s="114"/>
      <c r="F65" s="167" t="str">
        <f t="shared" si="3"/>
        <v>5 su 7</v>
      </c>
    </row>
    <row r="66" spans="1:6" ht="24" x14ac:dyDescent="0.25">
      <c r="A66" s="197"/>
      <c r="B66" s="200"/>
      <c r="C66" s="8" t="s">
        <v>164</v>
      </c>
      <c r="D66" s="7" t="s">
        <v>147</v>
      </c>
      <c r="E66" s="112"/>
      <c r="F66" s="167" t="str">
        <f t="shared" si="3"/>
        <v>5 su 7</v>
      </c>
    </row>
    <row r="67" spans="1:6" ht="24" x14ac:dyDescent="0.25">
      <c r="A67" s="197"/>
      <c r="B67" s="200"/>
      <c r="C67" s="8" t="s">
        <v>165</v>
      </c>
      <c r="D67" s="7" t="s">
        <v>147</v>
      </c>
      <c r="E67" s="112"/>
      <c r="F67" s="167" t="str">
        <f t="shared" si="3"/>
        <v>5 su 7</v>
      </c>
    </row>
    <row r="68" spans="1:6" ht="24" x14ac:dyDescent="0.25">
      <c r="A68" s="197"/>
      <c r="B68" s="200"/>
      <c r="C68" s="8" t="s">
        <v>166</v>
      </c>
      <c r="D68" s="7" t="s">
        <v>147</v>
      </c>
      <c r="E68" s="112"/>
      <c r="F68" s="167" t="str">
        <f t="shared" si="3"/>
        <v>5 su 7</v>
      </c>
    </row>
    <row r="69" spans="1:6" ht="24" x14ac:dyDescent="0.25">
      <c r="A69" s="197"/>
      <c r="B69" s="200"/>
      <c r="C69" s="8" t="s">
        <v>167</v>
      </c>
      <c r="D69" s="7" t="s">
        <v>147</v>
      </c>
      <c r="E69" s="112"/>
      <c r="F69" s="167" t="str">
        <f t="shared" si="3"/>
        <v>5 su 7</v>
      </c>
    </row>
    <row r="70" spans="1:6" ht="24" x14ac:dyDescent="0.25">
      <c r="A70" s="197"/>
      <c r="B70" s="200"/>
      <c r="C70" s="8" t="s">
        <v>185</v>
      </c>
      <c r="D70" s="7" t="s">
        <v>147</v>
      </c>
      <c r="E70" s="112"/>
      <c r="F70" s="167" t="str">
        <f t="shared" si="3"/>
        <v>5 su 7</v>
      </c>
    </row>
    <row r="71" spans="1:6" ht="24" x14ac:dyDescent="0.25">
      <c r="A71" s="197"/>
      <c r="B71" s="200"/>
      <c r="C71" s="8" t="s">
        <v>168</v>
      </c>
      <c r="D71" s="7" t="s">
        <v>147</v>
      </c>
      <c r="E71" s="112"/>
      <c r="F71" s="167" t="str">
        <f t="shared" si="3"/>
        <v>5 su 7</v>
      </c>
    </row>
    <row r="72" spans="1:6" ht="24" x14ac:dyDescent="0.25">
      <c r="A72" s="197"/>
      <c r="B72" s="200"/>
      <c r="C72" s="8" t="s">
        <v>169</v>
      </c>
      <c r="D72" s="7" t="s">
        <v>147</v>
      </c>
      <c r="E72" s="112"/>
      <c r="F72" s="167" t="str">
        <f t="shared" si="3"/>
        <v>5 su 7</v>
      </c>
    </row>
    <row r="73" spans="1:6" ht="24" x14ac:dyDescent="0.25">
      <c r="A73" s="197"/>
      <c r="B73" s="200"/>
      <c r="C73" s="8" t="s">
        <v>170</v>
      </c>
      <c r="D73" s="7" t="s">
        <v>147</v>
      </c>
      <c r="E73" s="112"/>
      <c r="F73" s="167" t="str">
        <f t="shared" si="3"/>
        <v>5 su 7</v>
      </c>
    </row>
    <row r="74" spans="1:6" ht="24" x14ac:dyDescent="0.25">
      <c r="A74" s="197"/>
      <c r="B74" s="200"/>
      <c r="C74" s="8" t="s">
        <v>171</v>
      </c>
      <c r="D74" s="7" t="s">
        <v>147</v>
      </c>
      <c r="E74" s="112"/>
      <c r="F74" s="167" t="str">
        <f t="shared" si="3"/>
        <v>5 su 7</v>
      </c>
    </row>
    <row r="75" spans="1:6" ht="38.25" x14ac:dyDescent="0.25">
      <c r="A75" s="197"/>
      <c r="B75" s="200"/>
      <c r="C75" s="6" t="s">
        <v>186</v>
      </c>
      <c r="D75" s="7" t="s">
        <v>147</v>
      </c>
      <c r="E75" s="111"/>
      <c r="F75" s="167" t="str">
        <f t="shared" si="3"/>
        <v>5 su 7</v>
      </c>
    </row>
    <row r="76" spans="1:6" ht="24.75" thickBot="1" x14ac:dyDescent="0.3">
      <c r="A76" s="198"/>
      <c r="B76" s="201"/>
      <c r="C76" s="9" t="s">
        <v>172</v>
      </c>
      <c r="D76" s="10" t="s">
        <v>147</v>
      </c>
      <c r="E76" s="113"/>
      <c r="F76" s="167" t="str">
        <f t="shared" si="3"/>
        <v>5 su 7</v>
      </c>
    </row>
    <row r="77" spans="1:6" ht="26.25" thickBot="1" x14ac:dyDescent="0.3">
      <c r="A77" s="3" t="s">
        <v>199</v>
      </c>
      <c r="B77" s="4" t="s">
        <v>1</v>
      </c>
      <c r="C77" s="194" t="s">
        <v>429</v>
      </c>
      <c r="D77" s="194"/>
      <c r="E77" s="195"/>
    </row>
    <row r="78" spans="1:6" ht="15" customHeight="1" x14ac:dyDescent="0.25">
      <c r="A78" s="196" t="s">
        <v>405</v>
      </c>
      <c r="B78" s="199">
        <v>4</v>
      </c>
      <c r="C78" s="5" t="s">
        <v>148</v>
      </c>
      <c r="D78" s="202" t="s">
        <v>40</v>
      </c>
      <c r="E78" s="203"/>
    </row>
    <row r="79" spans="1:6" ht="60" customHeight="1" x14ac:dyDescent="0.25">
      <c r="A79" s="197"/>
      <c r="B79" s="200"/>
      <c r="C79" s="6" t="s">
        <v>180</v>
      </c>
      <c r="D79" s="7" t="s">
        <v>147</v>
      </c>
      <c r="E79" s="115">
        <v>307.32</v>
      </c>
      <c r="F79" s="167" t="str">
        <f t="shared" ref="F79:F94" si="4">$D$78</f>
        <v>5 su 7</v>
      </c>
    </row>
    <row r="80" spans="1:6" ht="24" x14ac:dyDescent="0.25">
      <c r="A80" s="197"/>
      <c r="B80" s="200"/>
      <c r="C80" s="6" t="s">
        <v>181</v>
      </c>
      <c r="D80" s="7" t="s">
        <v>147</v>
      </c>
      <c r="E80" s="115">
        <v>250.17</v>
      </c>
      <c r="F80" s="167" t="str">
        <f t="shared" si="4"/>
        <v>5 su 7</v>
      </c>
    </row>
    <row r="81" spans="1:6" ht="24" x14ac:dyDescent="0.25">
      <c r="A81" s="197"/>
      <c r="B81" s="200"/>
      <c r="C81" s="6" t="s">
        <v>182</v>
      </c>
      <c r="D81" s="7" t="s">
        <v>147</v>
      </c>
      <c r="E81" s="115">
        <v>32.1</v>
      </c>
      <c r="F81" s="167" t="str">
        <f t="shared" si="4"/>
        <v>5 su 7</v>
      </c>
    </row>
    <row r="82" spans="1:6" ht="24" x14ac:dyDescent="0.25">
      <c r="A82" s="197"/>
      <c r="B82" s="200"/>
      <c r="C82" s="6" t="s">
        <v>183</v>
      </c>
      <c r="D82" s="7" t="s">
        <v>147</v>
      </c>
      <c r="E82" s="115">
        <v>89.470000000000013</v>
      </c>
      <c r="F82" s="167" t="str">
        <f t="shared" si="4"/>
        <v>5 su 7</v>
      </c>
    </row>
    <row r="83" spans="1:6" ht="24" x14ac:dyDescent="0.25">
      <c r="A83" s="197"/>
      <c r="B83" s="200"/>
      <c r="C83" s="6" t="s">
        <v>184</v>
      </c>
      <c r="D83" s="7" t="s">
        <v>147</v>
      </c>
      <c r="E83" s="116">
        <v>66.349999999999994</v>
      </c>
      <c r="F83" s="167" t="str">
        <f t="shared" si="4"/>
        <v>5 su 7</v>
      </c>
    </row>
    <row r="84" spans="1:6" ht="24" x14ac:dyDescent="0.25">
      <c r="A84" s="197"/>
      <c r="B84" s="200"/>
      <c r="C84" s="8" t="s">
        <v>164</v>
      </c>
      <c r="D84" s="7" t="s">
        <v>147</v>
      </c>
      <c r="E84" s="112"/>
      <c r="F84" s="167" t="str">
        <f t="shared" si="4"/>
        <v>5 su 7</v>
      </c>
    </row>
    <row r="85" spans="1:6" ht="24" x14ac:dyDescent="0.25">
      <c r="A85" s="197"/>
      <c r="B85" s="200"/>
      <c r="C85" s="8" t="s">
        <v>165</v>
      </c>
      <c r="D85" s="7" t="s">
        <v>147</v>
      </c>
      <c r="E85" s="112"/>
      <c r="F85" s="167" t="str">
        <f t="shared" si="4"/>
        <v>5 su 7</v>
      </c>
    </row>
    <row r="86" spans="1:6" ht="24" x14ac:dyDescent="0.25">
      <c r="A86" s="197"/>
      <c r="B86" s="200"/>
      <c r="C86" s="8" t="s">
        <v>166</v>
      </c>
      <c r="D86" s="7" t="s">
        <v>147</v>
      </c>
      <c r="E86" s="112">
        <v>632.36999999999989</v>
      </c>
      <c r="F86" s="167" t="str">
        <f t="shared" si="4"/>
        <v>5 su 7</v>
      </c>
    </row>
    <row r="87" spans="1:6" ht="24" x14ac:dyDescent="0.25">
      <c r="A87" s="197"/>
      <c r="B87" s="200"/>
      <c r="C87" s="8" t="s">
        <v>167</v>
      </c>
      <c r="D87" s="7" t="s">
        <v>147</v>
      </c>
      <c r="E87" s="112"/>
      <c r="F87" s="167" t="str">
        <f t="shared" si="4"/>
        <v>5 su 7</v>
      </c>
    </row>
    <row r="88" spans="1:6" ht="24" x14ac:dyDescent="0.25">
      <c r="A88" s="197"/>
      <c r="B88" s="200"/>
      <c r="C88" s="8" t="s">
        <v>185</v>
      </c>
      <c r="D88" s="7" t="s">
        <v>147</v>
      </c>
      <c r="E88" s="112"/>
      <c r="F88" s="167" t="str">
        <f t="shared" si="4"/>
        <v>5 su 7</v>
      </c>
    </row>
    <row r="89" spans="1:6" ht="24" x14ac:dyDescent="0.25">
      <c r="A89" s="197"/>
      <c r="B89" s="200"/>
      <c r="C89" s="8" t="s">
        <v>168</v>
      </c>
      <c r="D89" s="7" t="s">
        <v>147</v>
      </c>
      <c r="E89" s="112"/>
      <c r="F89" s="167" t="str">
        <f t="shared" si="4"/>
        <v>5 su 7</v>
      </c>
    </row>
    <row r="90" spans="1:6" ht="24" x14ac:dyDescent="0.25">
      <c r="A90" s="197"/>
      <c r="B90" s="200"/>
      <c r="C90" s="8" t="s">
        <v>169</v>
      </c>
      <c r="D90" s="7" t="s">
        <v>147</v>
      </c>
      <c r="E90" s="112"/>
      <c r="F90" s="167" t="str">
        <f t="shared" si="4"/>
        <v>5 su 7</v>
      </c>
    </row>
    <row r="91" spans="1:6" ht="24" x14ac:dyDescent="0.25">
      <c r="A91" s="197"/>
      <c r="B91" s="200"/>
      <c r="C91" s="8" t="s">
        <v>170</v>
      </c>
      <c r="D91" s="7" t="s">
        <v>147</v>
      </c>
      <c r="E91" s="112"/>
      <c r="F91" s="167" t="str">
        <f t="shared" si="4"/>
        <v>5 su 7</v>
      </c>
    </row>
    <row r="92" spans="1:6" ht="24" x14ac:dyDescent="0.25">
      <c r="A92" s="197"/>
      <c r="B92" s="200"/>
      <c r="C92" s="8" t="s">
        <v>171</v>
      </c>
      <c r="D92" s="7" t="s">
        <v>147</v>
      </c>
      <c r="E92" s="112"/>
      <c r="F92" s="167" t="str">
        <f t="shared" si="4"/>
        <v>5 su 7</v>
      </c>
    </row>
    <row r="93" spans="1:6" ht="38.25" x14ac:dyDescent="0.25">
      <c r="A93" s="197"/>
      <c r="B93" s="200"/>
      <c r="C93" s="6" t="s">
        <v>186</v>
      </c>
      <c r="D93" s="7" t="s">
        <v>147</v>
      </c>
      <c r="E93" s="111"/>
      <c r="F93" s="167" t="str">
        <f t="shared" si="4"/>
        <v>5 su 7</v>
      </c>
    </row>
    <row r="94" spans="1:6" ht="24.75" thickBot="1" x14ac:dyDescent="0.3">
      <c r="A94" s="198"/>
      <c r="B94" s="201"/>
      <c r="C94" s="9" t="s">
        <v>172</v>
      </c>
      <c r="D94" s="10" t="s">
        <v>147</v>
      </c>
      <c r="E94" s="113"/>
      <c r="F94" s="167" t="str">
        <f t="shared" si="4"/>
        <v>5 su 7</v>
      </c>
    </row>
    <row r="95" spans="1:6" ht="26.25" thickBot="1" x14ac:dyDescent="0.3">
      <c r="A95" s="3" t="s">
        <v>199</v>
      </c>
      <c r="B95" s="4" t="s">
        <v>1</v>
      </c>
      <c r="C95" s="194" t="s">
        <v>430</v>
      </c>
      <c r="D95" s="194"/>
      <c r="E95" s="195"/>
    </row>
    <row r="96" spans="1:6" ht="15" customHeight="1" x14ac:dyDescent="0.25">
      <c r="A96" s="196" t="s">
        <v>363</v>
      </c>
      <c r="B96" s="214">
        <v>5</v>
      </c>
      <c r="C96" s="5" t="s">
        <v>148</v>
      </c>
      <c r="D96" s="202" t="s">
        <v>40</v>
      </c>
      <c r="E96" s="203"/>
    </row>
    <row r="97" spans="1:6" ht="24" x14ac:dyDescent="0.25">
      <c r="A97" s="197"/>
      <c r="B97" s="215"/>
      <c r="C97" s="6" t="s">
        <v>180</v>
      </c>
      <c r="D97" s="7" t="s">
        <v>147</v>
      </c>
      <c r="E97" s="111">
        <v>74.72</v>
      </c>
      <c r="F97" s="167" t="str">
        <f t="shared" ref="F97:F112" si="5">+$D$96</f>
        <v>5 su 7</v>
      </c>
    </row>
    <row r="98" spans="1:6" ht="24" x14ac:dyDescent="0.25">
      <c r="A98" s="197"/>
      <c r="B98" s="215"/>
      <c r="C98" s="6" t="s">
        <v>181</v>
      </c>
      <c r="D98" s="7" t="s">
        <v>147</v>
      </c>
      <c r="E98" s="111"/>
      <c r="F98" s="167" t="str">
        <f t="shared" si="5"/>
        <v>5 su 7</v>
      </c>
    </row>
    <row r="99" spans="1:6" ht="24" x14ac:dyDescent="0.25">
      <c r="A99" s="197"/>
      <c r="B99" s="215"/>
      <c r="C99" s="6" t="s">
        <v>182</v>
      </c>
      <c r="D99" s="7" t="s">
        <v>147</v>
      </c>
      <c r="E99" s="111"/>
      <c r="F99" s="167" t="str">
        <f t="shared" si="5"/>
        <v>5 su 7</v>
      </c>
    </row>
    <row r="100" spans="1:6" ht="24" x14ac:dyDescent="0.25">
      <c r="A100" s="197"/>
      <c r="B100" s="215"/>
      <c r="C100" s="6" t="s">
        <v>183</v>
      </c>
      <c r="D100" s="7" t="s">
        <v>147</v>
      </c>
      <c r="E100" s="111"/>
      <c r="F100" s="167" t="str">
        <f t="shared" si="5"/>
        <v>5 su 7</v>
      </c>
    </row>
    <row r="101" spans="1:6" ht="24" x14ac:dyDescent="0.25">
      <c r="A101" s="197"/>
      <c r="B101" s="215"/>
      <c r="C101" s="6" t="s">
        <v>184</v>
      </c>
      <c r="D101" s="7" t="s">
        <v>147</v>
      </c>
      <c r="E101" s="114"/>
      <c r="F101" s="167" t="str">
        <f t="shared" si="5"/>
        <v>5 su 7</v>
      </c>
    </row>
    <row r="102" spans="1:6" ht="24" x14ac:dyDescent="0.25">
      <c r="A102" s="197"/>
      <c r="B102" s="215"/>
      <c r="C102" s="8" t="s">
        <v>164</v>
      </c>
      <c r="D102" s="7" t="s">
        <v>147</v>
      </c>
      <c r="E102" s="112"/>
      <c r="F102" s="167" t="str">
        <f t="shared" si="5"/>
        <v>5 su 7</v>
      </c>
    </row>
    <row r="103" spans="1:6" ht="24" x14ac:dyDescent="0.25">
      <c r="A103" s="197"/>
      <c r="B103" s="215"/>
      <c r="C103" s="8" t="s">
        <v>165</v>
      </c>
      <c r="D103" s="7" t="s">
        <v>147</v>
      </c>
      <c r="E103" s="112"/>
      <c r="F103" s="167" t="str">
        <f t="shared" si="5"/>
        <v>5 su 7</v>
      </c>
    </row>
    <row r="104" spans="1:6" ht="24" x14ac:dyDescent="0.25">
      <c r="A104" s="197"/>
      <c r="B104" s="215"/>
      <c r="C104" s="8" t="s">
        <v>166</v>
      </c>
      <c r="D104" s="7" t="s">
        <v>147</v>
      </c>
      <c r="E104" s="112"/>
      <c r="F104" s="167" t="str">
        <f t="shared" si="5"/>
        <v>5 su 7</v>
      </c>
    </row>
    <row r="105" spans="1:6" ht="24" x14ac:dyDescent="0.25">
      <c r="A105" s="197"/>
      <c r="B105" s="215"/>
      <c r="C105" s="8" t="s">
        <v>167</v>
      </c>
      <c r="D105" s="7" t="s">
        <v>147</v>
      </c>
      <c r="E105" s="112"/>
      <c r="F105" s="167" t="str">
        <f t="shared" si="5"/>
        <v>5 su 7</v>
      </c>
    </row>
    <row r="106" spans="1:6" ht="24" x14ac:dyDescent="0.25">
      <c r="A106" s="197"/>
      <c r="B106" s="215"/>
      <c r="C106" s="8" t="s">
        <v>185</v>
      </c>
      <c r="D106" s="7" t="s">
        <v>147</v>
      </c>
      <c r="E106" s="112"/>
      <c r="F106" s="167" t="str">
        <f t="shared" si="5"/>
        <v>5 su 7</v>
      </c>
    </row>
    <row r="107" spans="1:6" ht="24" x14ac:dyDescent="0.25">
      <c r="A107" s="197"/>
      <c r="B107" s="215"/>
      <c r="C107" s="8" t="s">
        <v>168</v>
      </c>
      <c r="D107" s="7" t="s">
        <v>147</v>
      </c>
      <c r="E107" s="112"/>
      <c r="F107" s="167" t="str">
        <f t="shared" si="5"/>
        <v>5 su 7</v>
      </c>
    </row>
    <row r="108" spans="1:6" ht="24" x14ac:dyDescent="0.25">
      <c r="A108" s="197"/>
      <c r="B108" s="215"/>
      <c r="C108" s="8" t="s">
        <v>169</v>
      </c>
      <c r="D108" s="7" t="s">
        <v>147</v>
      </c>
      <c r="E108" s="112"/>
      <c r="F108" s="167" t="str">
        <f t="shared" si="5"/>
        <v>5 su 7</v>
      </c>
    </row>
    <row r="109" spans="1:6" ht="24" x14ac:dyDescent="0.25">
      <c r="A109" s="197"/>
      <c r="B109" s="215"/>
      <c r="C109" s="8" t="s">
        <v>170</v>
      </c>
      <c r="D109" s="7" t="s">
        <v>147</v>
      </c>
      <c r="E109" s="112"/>
      <c r="F109" s="167" t="str">
        <f t="shared" si="5"/>
        <v>5 su 7</v>
      </c>
    </row>
    <row r="110" spans="1:6" ht="24" x14ac:dyDescent="0.25">
      <c r="A110" s="197"/>
      <c r="B110" s="215"/>
      <c r="C110" s="8" t="s">
        <v>171</v>
      </c>
      <c r="D110" s="7" t="s">
        <v>147</v>
      </c>
      <c r="E110" s="112"/>
      <c r="F110" s="167" t="str">
        <f t="shared" si="5"/>
        <v>5 su 7</v>
      </c>
    </row>
    <row r="111" spans="1:6" ht="38.25" x14ac:dyDescent="0.25">
      <c r="A111" s="197"/>
      <c r="B111" s="215"/>
      <c r="C111" s="6" t="s">
        <v>186</v>
      </c>
      <c r="D111" s="7" t="s">
        <v>147</v>
      </c>
      <c r="E111" s="111"/>
      <c r="F111" s="167" t="str">
        <f t="shared" si="5"/>
        <v>5 su 7</v>
      </c>
    </row>
    <row r="112" spans="1:6" ht="24.75" thickBot="1" x14ac:dyDescent="0.3">
      <c r="A112" s="198"/>
      <c r="B112" s="216"/>
      <c r="C112" s="9" t="s">
        <v>172</v>
      </c>
      <c r="D112" s="10" t="s">
        <v>147</v>
      </c>
      <c r="E112" s="113"/>
      <c r="F112" s="167" t="str">
        <f t="shared" si="5"/>
        <v>5 su 7</v>
      </c>
    </row>
    <row r="113" spans="1:6" ht="26.25" thickBot="1" x14ac:dyDescent="0.3">
      <c r="A113" s="3" t="s">
        <v>199</v>
      </c>
      <c r="B113" s="4" t="s">
        <v>1</v>
      </c>
      <c r="C113" s="194" t="s">
        <v>431</v>
      </c>
      <c r="D113" s="194"/>
      <c r="E113" s="195"/>
    </row>
    <row r="114" spans="1:6" x14ac:dyDescent="0.25">
      <c r="A114" s="196" t="e">
        <f>+#REF!</f>
        <v>#REF!</v>
      </c>
      <c r="B114" s="214">
        <v>6</v>
      </c>
      <c r="C114" s="5" t="s">
        <v>148</v>
      </c>
      <c r="D114" s="202" t="s">
        <v>40</v>
      </c>
      <c r="E114" s="203"/>
    </row>
    <row r="115" spans="1:6" ht="60" customHeight="1" x14ac:dyDescent="0.25">
      <c r="A115" s="197"/>
      <c r="B115" s="215"/>
      <c r="C115" s="6" t="s">
        <v>180</v>
      </c>
      <c r="D115" s="7" t="s">
        <v>147</v>
      </c>
      <c r="E115" s="111">
        <v>18</v>
      </c>
      <c r="F115" s="167" t="str">
        <f t="shared" ref="F115:F130" si="6">+$D$114</f>
        <v>5 su 7</v>
      </c>
    </row>
    <row r="116" spans="1:6" ht="24" x14ac:dyDescent="0.25">
      <c r="A116" s="197"/>
      <c r="B116" s="215"/>
      <c r="C116" s="6" t="s">
        <v>181</v>
      </c>
      <c r="D116" s="7" t="s">
        <v>147</v>
      </c>
      <c r="E116" s="111">
        <v>16</v>
      </c>
      <c r="F116" s="167" t="str">
        <f t="shared" si="6"/>
        <v>5 su 7</v>
      </c>
    </row>
    <row r="117" spans="1:6" ht="29.25" customHeight="1" x14ac:dyDescent="0.25">
      <c r="A117" s="197"/>
      <c r="B117" s="215"/>
      <c r="C117" s="6" t="s">
        <v>182</v>
      </c>
      <c r="D117" s="7" t="s">
        <v>147</v>
      </c>
      <c r="E117" s="111">
        <v>5</v>
      </c>
      <c r="F117" s="167" t="str">
        <f t="shared" si="6"/>
        <v>5 su 7</v>
      </c>
    </row>
    <row r="118" spans="1:6" ht="33" customHeight="1" x14ac:dyDescent="0.25">
      <c r="A118" s="197"/>
      <c r="B118" s="215"/>
      <c r="C118" s="6" t="s">
        <v>183</v>
      </c>
      <c r="D118" s="7" t="s">
        <v>147</v>
      </c>
      <c r="E118" s="111">
        <v>6</v>
      </c>
      <c r="F118" s="167" t="str">
        <f t="shared" si="6"/>
        <v>5 su 7</v>
      </c>
    </row>
    <row r="119" spans="1:6" ht="24" x14ac:dyDescent="0.25">
      <c r="A119" s="197"/>
      <c r="B119" s="215"/>
      <c r="C119" s="6" t="s">
        <v>184</v>
      </c>
      <c r="D119" s="7" t="s">
        <v>147</v>
      </c>
      <c r="E119" s="114"/>
      <c r="F119" s="167" t="str">
        <f t="shared" si="6"/>
        <v>5 su 7</v>
      </c>
    </row>
    <row r="120" spans="1:6" ht="24" x14ac:dyDescent="0.25">
      <c r="A120" s="197"/>
      <c r="B120" s="215"/>
      <c r="C120" s="8" t="s">
        <v>164</v>
      </c>
      <c r="D120" s="7" t="s">
        <v>147</v>
      </c>
      <c r="E120" s="112"/>
      <c r="F120" s="167" t="str">
        <f t="shared" si="6"/>
        <v>5 su 7</v>
      </c>
    </row>
    <row r="121" spans="1:6" ht="24" x14ac:dyDescent="0.25">
      <c r="A121" s="197"/>
      <c r="B121" s="215"/>
      <c r="C121" s="8" t="s">
        <v>165</v>
      </c>
      <c r="D121" s="7" t="s">
        <v>147</v>
      </c>
      <c r="E121" s="112"/>
      <c r="F121" s="167" t="str">
        <f t="shared" si="6"/>
        <v>5 su 7</v>
      </c>
    </row>
    <row r="122" spans="1:6" ht="24" x14ac:dyDescent="0.25">
      <c r="A122" s="197"/>
      <c r="B122" s="215"/>
      <c r="C122" s="8" t="s">
        <v>166</v>
      </c>
      <c r="D122" s="7" t="s">
        <v>147</v>
      </c>
      <c r="E122" s="112"/>
      <c r="F122" s="167" t="str">
        <f t="shared" si="6"/>
        <v>5 su 7</v>
      </c>
    </row>
    <row r="123" spans="1:6" ht="24" x14ac:dyDescent="0.25">
      <c r="A123" s="197"/>
      <c r="B123" s="215"/>
      <c r="C123" s="8" t="s">
        <v>167</v>
      </c>
      <c r="D123" s="7" t="s">
        <v>147</v>
      </c>
      <c r="E123" s="112"/>
      <c r="F123" s="167" t="str">
        <f t="shared" si="6"/>
        <v>5 su 7</v>
      </c>
    </row>
    <row r="124" spans="1:6" ht="24" x14ac:dyDescent="0.25">
      <c r="A124" s="197"/>
      <c r="B124" s="215"/>
      <c r="C124" s="8" t="s">
        <v>185</v>
      </c>
      <c r="D124" s="7" t="s">
        <v>147</v>
      </c>
      <c r="E124" s="112"/>
      <c r="F124" s="167" t="str">
        <f t="shared" si="6"/>
        <v>5 su 7</v>
      </c>
    </row>
    <row r="125" spans="1:6" ht="24" x14ac:dyDescent="0.25">
      <c r="A125" s="197"/>
      <c r="B125" s="215"/>
      <c r="C125" s="8" t="s">
        <v>168</v>
      </c>
      <c r="D125" s="7" t="s">
        <v>147</v>
      </c>
      <c r="E125" s="112"/>
      <c r="F125" s="167" t="str">
        <f t="shared" si="6"/>
        <v>5 su 7</v>
      </c>
    </row>
    <row r="126" spans="1:6" ht="24" x14ac:dyDescent="0.25">
      <c r="A126" s="197"/>
      <c r="B126" s="215"/>
      <c r="C126" s="8" t="s">
        <v>169</v>
      </c>
      <c r="D126" s="7" t="s">
        <v>147</v>
      </c>
      <c r="E126" s="112"/>
      <c r="F126" s="167" t="str">
        <f t="shared" si="6"/>
        <v>5 su 7</v>
      </c>
    </row>
    <row r="127" spans="1:6" ht="24" x14ac:dyDescent="0.25">
      <c r="A127" s="197"/>
      <c r="B127" s="215"/>
      <c r="C127" s="8" t="s">
        <v>170</v>
      </c>
      <c r="D127" s="7" t="s">
        <v>147</v>
      </c>
      <c r="E127" s="112"/>
      <c r="F127" s="167" t="str">
        <f t="shared" si="6"/>
        <v>5 su 7</v>
      </c>
    </row>
    <row r="128" spans="1:6" ht="24" x14ac:dyDescent="0.25">
      <c r="A128" s="197"/>
      <c r="B128" s="215"/>
      <c r="C128" s="8" t="s">
        <v>171</v>
      </c>
      <c r="D128" s="7" t="s">
        <v>147</v>
      </c>
      <c r="E128" s="112"/>
      <c r="F128" s="167" t="str">
        <f t="shared" si="6"/>
        <v>5 su 7</v>
      </c>
    </row>
    <row r="129" spans="1:6" ht="38.25" x14ac:dyDescent="0.25">
      <c r="A129" s="197"/>
      <c r="B129" s="215"/>
      <c r="C129" s="6" t="s">
        <v>186</v>
      </c>
      <c r="D129" s="7" t="s">
        <v>147</v>
      </c>
      <c r="E129" s="111"/>
      <c r="F129" s="167" t="str">
        <f t="shared" si="6"/>
        <v>5 su 7</v>
      </c>
    </row>
    <row r="130" spans="1:6" ht="24.75" thickBot="1" x14ac:dyDescent="0.3">
      <c r="A130" s="198"/>
      <c r="B130" s="216"/>
      <c r="C130" s="9" t="s">
        <v>172</v>
      </c>
      <c r="D130" s="10" t="s">
        <v>147</v>
      </c>
      <c r="E130" s="146">
        <v>491</v>
      </c>
      <c r="F130" s="167" t="str">
        <f t="shared" si="6"/>
        <v>5 su 7</v>
      </c>
    </row>
    <row r="131" spans="1:6" ht="26.25" thickBot="1" x14ac:dyDescent="0.3">
      <c r="A131" s="3" t="s">
        <v>199</v>
      </c>
      <c r="B131" s="4" t="s">
        <v>1</v>
      </c>
      <c r="C131" s="194" t="s">
        <v>432</v>
      </c>
      <c r="D131" s="194"/>
      <c r="E131" s="195"/>
    </row>
    <row r="132" spans="1:6" x14ac:dyDescent="0.25">
      <c r="A132" s="196" t="s">
        <v>375</v>
      </c>
      <c r="B132" s="214">
        <v>7</v>
      </c>
      <c r="C132" s="5" t="s">
        <v>148</v>
      </c>
      <c r="D132" s="202" t="s">
        <v>40</v>
      </c>
      <c r="E132" s="203"/>
    </row>
    <row r="133" spans="1:6" ht="24" x14ac:dyDescent="0.25">
      <c r="A133" s="197"/>
      <c r="B133" s="215"/>
      <c r="C133" s="6" t="s">
        <v>180</v>
      </c>
      <c r="D133" s="7" t="s">
        <v>147</v>
      </c>
      <c r="E133" s="117">
        <v>186.46</v>
      </c>
      <c r="F133" s="167" t="str">
        <f t="shared" ref="F133:F148" si="7">+$D$132</f>
        <v>5 su 7</v>
      </c>
    </row>
    <row r="134" spans="1:6" ht="24" x14ac:dyDescent="0.25">
      <c r="A134" s="197"/>
      <c r="B134" s="215"/>
      <c r="C134" s="6" t="s">
        <v>181</v>
      </c>
      <c r="D134" s="7" t="s">
        <v>147</v>
      </c>
      <c r="E134" s="117">
        <v>106.57</v>
      </c>
      <c r="F134" s="167" t="str">
        <f t="shared" si="7"/>
        <v>5 su 7</v>
      </c>
    </row>
    <row r="135" spans="1:6" ht="24" x14ac:dyDescent="0.25">
      <c r="A135" s="197"/>
      <c r="B135" s="215"/>
      <c r="C135" s="6" t="s">
        <v>182</v>
      </c>
      <c r="D135" s="7" t="s">
        <v>147</v>
      </c>
      <c r="E135" s="117">
        <v>7.92</v>
      </c>
      <c r="F135" s="167" t="str">
        <f t="shared" si="7"/>
        <v>5 su 7</v>
      </c>
    </row>
    <row r="136" spans="1:6" ht="24" x14ac:dyDescent="0.25">
      <c r="A136" s="197"/>
      <c r="B136" s="215"/>
      <c r="C136" s="6" t="s">
        <v>183</v>
      </c>
      <c r="D136" s="7" t="s">
        <v>147</v>
      </c>
      <c r="E136" s="117">
        <v>22.46</v>
      </c>
      <c r="F136" s="167" t="str">
        <f t="shared" si="7"/>
        <v>5 su 7</v>
      </c>
    </row>
    <row r="137" spans="1:6" ht="24" x14ac:dyDescent="0.25">
      <c r="A137" s="197"/>
      <c r="B137" s="215"/>
      <c r="C137" s="6" t="s">
        <v>184</v>
      </c>
      <c r="D137" s="7" t="s">
        <v>147</v>
      </c>
      <c r="E137" s="114"/>
      <c r="F137" s="167" t="str">
        <f t="shared" si="7"/>
        <v>5 su 7</v>
      </c>
    </row>
    <row r="138" spans="1:6" ht="24" x14ac:dyDescent="0.25">
      <c r="A138" s="197"/>
      <c r="B138" s="215"/>
      <c r="C138" s="8" t="s">
        <v>164</v>
      </c>
      <c r="D138" s="7" t="s">
        <v>147</v>
      </c>
      <c r="E138" s="112"/>
      <c r="F138" s="167" t="str">
        <f t="shared" si="7"/>
        <v>5 su 7</v>
      </c>
    </row>
    <row r="139" spans="1:6" ht="24" x14ac:dyDescent="0.25">
      <c r="A139" s="197"/>
      <c r="B139" s="215"/>
      <c r="C139" s="8" t="s">
        <v>165</v>
      </c>
      <c r="D139" s="7" t="s">
        <v>147</v>
      </c>
      <c r="E139" s="112"/>
      <c r="F139" s="167" t="str">
        <f t="shared" si="7"/>
        <v>5 su 7</v>
      </c>
    </row>
    <row r="140" spans="1:6" ht="24" x14ac:dyDescent="0.25">
      <c r="A140" s="197"/>
      <c r="B140" s="215"/>
      <c r="C140" s="8" t="s">
        <v>166</v>
      </c>
      <c r="D140" s="7" t="s">
        <v>147</v>
      </c>
      <c r="E140" s="112"/>
      <c r="F140" s="167" t="str">
        <f t="shared" si="7"/>
        <v>5 su 7</v>
      </c>
    </row>
    <row r="141" spans="1:6" ht="24" x14ac:dyDescent="0.25">
      <c r="A141" s="197"/>
      <c r="B141" s="215"/>
      <c r="C141" s="8" t="s">
        <v>167</v>
      </c>
      <c r="D141" s="7" t="s">
        <v>147</v>
      </c>
      <c r="E141" s="112"/>
      <c r="F141" s="167" t="str">
        <f t="shared" si="7"/>
        <v>5 su 7</v>
      </c>
    </row>
    <row r="142" spans="1:6" ht="24" x14ac:dyDescent="0.25">
      <c r="A142" s="197"/>
      <c r="B142" s="215"/>
      <c r="C142" s="8" t="s">
        <v>185</v>
      </c>
      <c r="D142" s="7" t="s">
        <v>147</v>
      </c>
      <c r="E142" s="112"/>
      <c r="F142" s="167" t="str">
        <f t="shared" si="7"/>
        <v>5 su 7</v>
      </c>
    </row>
    <row r="143" spans="1:6" ht="24" x14ac:dyDescent="0.25">
      <c r="A143" s="197"/>
      <c r="B143" s="215"/>
      <c r="C143" s="8" t="s">
        <v>168</v>
      </c>
      <c r="D143" s="7" t="s">
        <v>147</v>
      </c>
      <c r="E143" s="112"/>
      <c r="F143" s="167" t="str">
        <f t="shared" si="7"/>
        <v>5 su 7</v>
      </c>
    </row>
    <row r="144" spans="1:6" ht="24" x14ac:dyDescent="0.25">
      <c r="A144" s="197"/>
      <c r="B144" s="215"/>
      <c r="C144" s="8" t="s">
        <v>169</v>
      </c>
      <c r="D144" s="7" t="s">
        <v>147</v>
      </c>
      <c r="E144" s="112"/>
      <c r="F144" s="167" t="str">
        <f t="shared" si="7"/>
        <v>5 su 7</v>
      </c>
    </row>
    <row r="145" spans="1:6" ht="24" x14ac:dyDescent="0.25">
      <c r="A145" s="197"/>
      <c r="B145" s="215"/>
      <c r="C145" s="8" t="s">
        <v>170</v>
      </c>
      <c r="D145" s="7" t="s">
        <v>147</v>
      </c>
      <c r="E145" s="112"/>
      <c r="F145" s="167" t="str">
        <f t="shared" si="7"/>
        <v>5 su 7</v>
      </c>
    </row>
    <row r="146" spans="1:6" ht="24" x14ac:dyDescent="0.25">
      <c r="A146" s="197"/>
      <c r="B146" s="215"/>
      <c r="C146" s="8" t="s">
        <v>171</v>
      </c>
      <c r="D146" s="7" t="s">
        <v>147</v>
      </c>
      <c r="E146" s="112"/>
      <c r="F146" s="167" t="str">
        <f t="shared" si="7"/>
        <v>5 su 7</v>
      </c>
    </row>
    <row r="147" spans="1:6" ht="38.25" x14ac:dyDescent="0.25">
      <c r="A147" s="197"/>
      <c r="B147" s="215"/>
      <c r="C147" s="6" t="s">
        <v>186</v>
      </c>
      <c r="D147" s="7" t="s">
        <v>147</v>
      </c>
      <c r="E147" s="111"/>
      <c r="F147" s="167" t="str">
        <f t="shared" si="7"/>
        <v>5 su 7</v>
      </c>
    </row>
    <row r="148" spans="1:6" ht="24.75" thickBot="1" x14ac:dyDescent="0.3">
      <c r="A148" s="198"/>
      <c r="B148" s="216"/>
      <c r="C148" s="9" t="s">
        <v>172</v>
      </c>
      <c r="D148" s="10" t="s">
        <v>147</v>
      </c>
      <c r="E148" s="146"/>
      <c r="F148" s="167" t="str">
        <f t="shared" si="7"/>
        <v>5 su 7</v>
      </c>
    </row>
    <row r="149" spans="1:6" ht="26.25" thickBot="1" x14ac:dyDescent="0.3">
      <c r="A149" s="3" t="s">
        <v>199</v>
      </c>
      <c r="B149" s="4" t="s">
        <v>1</v>
      </c>
      <c r="C149" s="194" t="s">
        <v>434</v>
      </c>
      <c r="D149" s="194"/>
      <c r="E149" s="195"/>
    </row>
    <row r="150" spans="1:6" x14ac:dyDescent="0.25">
      <c r="A150" s="196" t="s">
        <v>406</v>
      </c>
      <c r="B150" s="199">
        <v>8</v>
      </c>
      <c r="C150" s="5" t="s">
        <v>148</v>
      </c>
      <c r="D150" s="202" t="s">
        <v>40</v>
      </c>
      <c r="E150" s="203"/>
    </row>
    <row r="151" spans="1:6" ht="24" x14ac:dyDescent="0.25">
      <c r="A151" s="197"/>
      <c r="B151" s="200"/>
      <c r="C151" s="6" t="s">
        <v>180</v>
      </c>
      <c r="D151" s="7" t="s">
        <v>147</v>
      </c>
      <c r="E151" s="111">
        <v>839.3</v>
      </c>
      <c r="F151" s="167" t="str">
        <f t="shared" ref="F151:F166" si="8">$D$150</f>
        <v>5 su 7</v>
      </c>
    </row>
    <row r="152" spans="1:6" ht="24" x14ac:dyDescent="0.25">
      <c r="A152" s="197"/>
      <c r="B152" s="200"/>
      <c r="C152" s="6" t="s">
        <v>181</v>
      </c>
      <c r="D152" s="7" t="s">
        <v>147</v>
      </c>
      <c r="E152" s="111">
        <v>464.56</v>
      </c>
      <c r="F152" s="167" t="str">
        <f t="shared" si="8"/>
        <v>5 su 7</v>
      </c>
    </row>
    <row r="153" spans="1:6" ht="24" x14ac:dyDescent="0.25">
      <c r="A153" s="197"/>
      <c r="B153" s="200"/>
      <c r="C153" s="6" t="s">
        <v>182</v>
      </c>
      <c r="D153" s="7" t="s">
        <v>147</v>
      </c>
      <c r="E153" s="111">
        <v>47.7</v>
      </c>
      <c r="F153" s="167" t="str">
        <f t="shared" si="8"/>
        <v>5 su 7</v>
      </c>
    </row>
    <row r="154" spans="1:6" ht="24" x14ac:dyDescent="0.25">
      <c r="A154" s="197"/>
      <c r="B154" s="200"/>
      <c r="C154" s="6" t="s">
        <v>183</v>
      </c>
      <c r="D154" s="7" t="s">
        <v>147</v>
      </c>
      <c r="E154" s="111">
        <v>549.1</v>
      </c>
      <c r="F154" s="167" t="str">
        <f t="shared" si="8"/>
        <v>5 su 7</v>
      </c>
    </row>
    <row r="155" spans="1:6" ht="24" x14ac:dyDescent="0.25">
      <c r="A155" s="197"/>
      <c r="B155" s="200"/>
      <c r="C155" s="6" t="s">
        <v>184</v>
      </c>
      <c r="D155" s="7" t="s">
        <v>147</v>
      </c>
      <c r="E155" s="114"/>
      <c r="F155" s="167" t="str">
        <f t="shared" si="8"/>
        <v>5 su 7</v>
      </c>
    </row>
    <row r="156" spans="1:6" ht="24" x14ac:dyDescent="0.25">
      <c r="A156" s="197"/>
      <c r="B156" s="200"/>
      <c r="C156" s="8" t="s">
        <v>164</v>
      </c>
      <c r="D156" s="7" t="s">
        <v>147</v>
      </c>
      <c r="E156" s="112"/>
      <c r="F156" s="167" t="str">
        <f t="shared" si="8"/>
        <v>5 su 7</v>
      </c>
    </row>
    <row r="157" spans="1:6" ht="24" x14ac:dyDescent="0.25">
      <c r="A157" s="197"/>
      <c r="B157" s="200"/>
      <c r="C157" s="8" t="s">
        <v>165</v>
      </c>
      <c r="D157" s="7" t="s">
        <v>147</v>
      </c>
      <c r="E157" s="112"/>
      <c r="F157" s="167" t="str">
        <f t="shared" si="8"/>
        <v>5 su 7</v>
      </c>
    </row>
    <row r="158" spans="1:6" ht="24" x14ac:dyDescent="0.25">
      <c r="A158" s="197"/>
      <c r="B158" s="200"/>
      <c r="C158" s="8" t="s">
        <v>166</v>
      </c>
      <c r="D158" s="7" t="s">
        <v>147</v>
      </c>
      <c r="E158" s="112"/>
      <c r="F158" s="167" t="str">
        <f t="shared" si="8"/>
        <v>5 su 7</v>
      </c>
    </row>
    <row r="159" spans="1:6" ht="24" x14ac:dyDescent="0.25">
      <c r="A159" s="197"/>
      <c r="B159" s="200"/>
      <c r="C159" s="8" t="s">
        <v>167</v>
      </c>
      <c r="D159" s="7" t="s">
        <v>147</v>
      </c>
      <c r="E159" s="112"/>
      <c r="F159" s="167" t="str">
        <f t="shared" si="8"/>
        <v>5 su 7</v>
      </c>
    </row>
    <row r="160" spans="1:6" ht="24" x14ac:dyDescent="0.25">
      <c r="A160" s="197"/>
      <c r="B160" s="200"/>
      <c r="C160" s="8" t="s">
        <v>185</v>
      </c>
      <c r="D160" s="7" t="s">
        <v>147</v>
      </c>
      <c r="E160" s="112"/>
      <c r="F160" s="167" t="str">
        <f t="shared" si="8"/>
        <v>5 su 7</v>
      </c>
    </row>
    <row r="161" spans="1:6" ht="24" x14ac:dyDescent="0.25">
      <c r="A161" s="197"/>
      <c r="B161" s="200"/>
      <c r="C161" s="8" t="s">
        <v>168</v>
      </c>
      <c r="D161" s="7" t="s">
        <v>147</v>
      </c>
      <c r="E161" s="112"/>
      <c r="F161" s="167" t="str">
        <f t="shared" si="8"/>
        <v>5 su 7</v>
      </c>
    </row>
    <row r="162" spans="1:6" ht="24" x14ac:dyDescent="0.25">
      <c r="A162" s="197"/>
      <c r="B162" s="200"/>
      <c r="C162" s="8" t="s">
        <v>169</v>
      </c>
      <c r="D162" s="7" t="s">
        <v>147</v>
      </c>
      <c r="E162" s="112"/>
      <c r="F162" s="167" t="str">
        <f t="shared" si="8"/>
        <v>5 su 7</v>
      </c>
    </row>
    <row r="163" spans="1:6" ht="24" x14ac:dyDescent="0.25">
      <c r="A163" s="197"/>
      <c r="B163" s="200"/>
      <c r="C163" s="8" t="s">
        <v>170</v>
      </c>
      <c r="D163" s="7" t="s">
        <v>147</v>
      </c>
      <c r="E163" s="112"/>
      <c r="F163" s="167" t="str">
        <f t="shared" si="8"/>
        <v>5 su 7</v>
      </c>
    </row>
    <row r="164" spans="1:6" ht="24" x14ac:dyDescent="0.25">
      <c r="A164" s="197"/>
      <c r="B164" s="200"/>
      <c r="C164" s="8" t="s">
        <v>171</v>
      </c>
      <c r="D164" s="7" t="s">
        <v>147</v>
      </c>
      <c r="E164" s="112"/>
      <c r="F164" s="167" t="str">
        <f t="shared" si="8"/>
        <v>5 su 7</v>
      </c>
    </row>
    <row r="165" spans="1:6" ht="38.25" x14ac:dyDescent="0.25">
      <c r="A165" s="197"/>
      <c r="B165" s="200"/>
      <c r="C165" s="6" t="s">
        <v>186</v>
      </c>
      <c r="D165" s="7" t="s">
        <v>147</v>
      </c>
      <c r="E165" s="111">
        <v>168.76</v>
      </c>
      <c r="F165" s="167" t="str">
        <f t="shared" si="8"/>
        <v>5 su 7</v>
      </c>
    </row>
    <row r="166" spans="1:6" ht="24.75" thickBot="1" x14ac:dyDescent="0.3">
      <c r="A166" s="198"/>
      <c r="B166" s="201"/>
      <c r="C166" s="9" t="s">
        <v>172</v>
      </c>
      <c r="D166" s="10" t="s">
        <v>147</v>
      </c>
      <c r="E166" s="113"/>
      <c r="F166" s="167" t="str">
        <f t="shared" si="8"/>
        <v>5 su 7</v>
      </c>
    </row>
    <row r="167" spans="1:6" ht="26.25" thickBot="1" x14ac:dyDescent="0.3">
      <c r="A167" s="3" t="s">
        <v>199</v>
      </c>
      <c r="B167" s="4" t="s">
        <v>1</v>
      </c>
      <c r="C167" s="194" t="s">
        <v>433</v>
      </c>
      <c r="D167" s="194"/>
      <c r="E167" s="195"/>
    </row>
    <row r="168" spans="1:6" x14ac:dyDescent="0.25">
      <c r="A168" s="196" t="s">
        <v>407</v>
      </c>
      <c r="B168" s="199">
        <v>9</v>
      </c>
      <c r="C168" s="5" t="s">
        <v>148</v>
      </c>
      <c r="D168" s="202" t="s">
        <v>40</v>
      </c>
      <c r="E168" s="203"/>
    </row>
    <row r="169" spans="1:6" ht="24" x14ac:dyDescent="0.25">
      <c r="A169" s="197"/>
      <c r="B169" s="200"/>
      <c r="C169" s="6" t="s">
        <v>180</v>
      </c>
      <c r="D169" s="7" t="s">
        <v>147</v>
      </c>
      <c r="E169" s="115">
        <v>190.89999999999998</v>
      </c>
      <c r="F169" s="167" t="str">
        <f t="shared" ref="F169:F184" si="9">$D$168</f>
        <v>5 su 7</v>
      </c>
    </row>
    <row r="170" spans="1:6" ht="24" x14ac:dyDescent="0.25">
      <c r="A170" s="197"/>
      <c r="B170" s="200"/>
      <c r="C170" s="6" t="s">
        <v>181</v>
      </c>
      <c r="D170" s="7" t="s">
        <v>147</v>
      </c>
      <c r="E170" s="115">
        <v>201.3</v>
      </c>
      <c r="F170" s="167" t="str">
        <f t="shared" si="9"/>
        <v>5 su 7</v>
      </c>
    </row>
    <row r="171" spans="1:6" ht="24" x14ac:dyDescent="0.25">
      <c r="A171" s="197"/>
      <c r="B171" s="200"/>
      <c r="C171" s="6" t="s">
        <v>182</v>
      </c>
      <c r="D171" s="7" t="s">
        <v>147</v>
      </c>
      <c r="E171" s="115">
        <v>69.400000000000006</v>
      </c>
      <c r="F171" s="167" t="str">
        <f t="shared" si="9"/>
        <v>5 su 7</v>
      </c>
    </row>
    <row r="172" spans="1:6" ht="24" x14ac:dyDescent="0.25">
      <c r="A172" s="197"/>
      <c r="B172" s="200"/>
      <c r="C172" s="6" t="s">
        <v>183</v>
      </c>
      <c r="D172" s="7" t="s">
        <v>147</v>
      </c>
      <c r="E172" s="115">
        <v>116.3</v>
      </c>
      <c r="F172" s="167" t="str">
        <f t="shared" si="9"/>
        <v>5 su 7</v>
      </c>
    </row>
    <row r="173" spans="1:6" ht="24" x14ac:dyDescent="0.25">
      <c r="A173" s="197"/>
      <c r="B173" s="200"/>
      <c r="C173" s="6" t="s">
        <v>184</v>
      </c>
      <c r="D173" s="7" t="s">
        <v>147</v>
      </c>
      <c r="E173" s="116"/>
      <c r="F173" s="167" t="str">
        <f t="shared" si="9"/>
        <v>5 su 7</v>
      </c>
    </row>
    <row r="174" spans="1:6" ht="24" x14ac:dyDescent="0.25">
      <c r="A174" s="197"/>
      <c r="B174" s="200"/>
      <c r="C174" s="8" t="s">
        <v>164</v>
      </c>
      <c r="D174" s="7" t="s">
        <v>147</v>
      </c>
      <c r="E174" s="118"/>
      <c r="F174" s="167" t="str">
        <f t="shared" si="9"/>
        <v>5 su 7</v>
      </c>
    </row>
    <row r="175" spans="1:6" ht="24" x14ac:dyDescent="0.25">
      <c r="A175" s="197"/>
      <c r="B175" s="200"/>
      <c r="C175" s="8" t="s">
        <v>165</v>
      </c>
      <c r="D175" s="7" t="s">
        <v>147</v>
      </c>
      <c r="E175" s="118"/>
      <c r="F175" s="167" t="str">
        <f t="shared" si="9"/>
        <v>5 su 7</v>
      </c>
    </row>
    <row r="176" spans="1:6" ht="24" x14ac:dyDescent="0.25">
      <c r="A176" s="197"/>
      <c r="B176" s="200"/>
      <c r="C176" s="8" t="s">
        <v>166</v>
      </c>
      <c r="D176" s="7" t="s">
        <v>147</v>
      </c>
      <c r="E176" s="118">
        <v>305.8</v>
      </c>
      <c r="F176" s="167" t="str">
        <f t="shared" si="9"/>
        <v>5 su 7</v>
      </c>
    </row>
    <row r="177" spans="1:6" ht="24" x14ac:dyDescent="0.25">
      <c r="A177" s="197"/>
      <c r="B177" s="200"/>
      <c r="C177" s="8" t="s">
        <v>167</v>
      </c>
      <c r="D177" s="7" t="s">
        <v>147</v>
      </c>
      <c r="E177" s="118"/>
      <c r="F177" s="167" t="str">
        <f t="shared" si="9"/>
        <v>5 su 7</v>
      </c>
    </row>
    <row r="178" spans="1:6" ht="24" x14ac:dyDescent="0.25">
      <c r="A178" s="197"/>
      <c r="B178" s="200"/>
      <c r="C178" s="8" t="s">
        <v>185</v>
      </c>
      <c r="D178" s="7" t="s">
        <v>147</v>
      </c>
      <c r="E178" s="118"/>
      <c r="F178" s="167" t="str">
        <f t="shared" si="9"/>
        <v>5 su 7</v>
      </c>
    </row>
    <row r="179" spans="1:6" ht="24" x14ac:dyDescent="0.25">
      <c r="A179" s="197"/>
      <c r="B179" s="200"/>
      <c r="C179" s="8" t="s">
        <v>168</v>
      </c>
      <c r="D179" s="7" t="s">
        <v>147</v>
      </c>
      <c r="E179" s="118"/>
      <c r="F179" s="167" t="str">
        <f t="shared" si="9"/>
        <v>5 su 7</v>
      </c>
    </row>
    <row r="180" spans="1:6" ht="24" x14ac:dyDescent="0.25">
      <c r="A180" s="197"/>
      <c r="B180" s="200"/>
      <c r="C180" s="8" t="s">
        <v>169</v>
      </c>
      <c r="D180" s="7" t="s">
        <v>147</v>
      </c>
      <c r="E180" s="118"/>
      <c r="F180" s="167" t="str">
        <f t="shared" si="9"/>
        <v>5 su 7</v>
      </c>
    </row>
    <row r="181" spans="1:6" ht="24" x14ac:dyDescent="0.25">
      <c r="A181" s="197"/>
      <c r="B181" s="200"/>
      <c r="C181" s="8" t="s">
        <v>170</v>
      </c>
      <c r="D181" s="7" t="s">
        <v>147</v>
      </c>
      <c r="E181" s="118"/>
      <c r="F181" s="167" t="str">
        <f t="shared" si="9"/>
        <v>5 su 7</v>
      </c>
    </row>
    <row r="182" spans="1:6" ht="24" x14ac:dyDescent="0.25">
      <c r="A182" s="197"/>
      <c r="B182" s="200"/>
      <c r="C182" s="8" t="s">
        <v>171</v>
      </c>
      <c r="D182" s="7" t="s">
        <v>147</v>
      </c>
      <c r="E182" s="118"/>
      <c r="F182" s="167" t="str">
        <f t="shared" si="9"/>
        <v>5 su 7</v>
      </c>
    </row>
    <row r="183" spans="1:6" ht="38.25" x14ac:dyDescent="0.25">
      <c r="A183" s="197"/>
      <c r="B183" s="200"/>
      <c r="C183" s="6" t="s">
        <v>186</v>
      </c>
      <c r="D183" s="7" t="s">
        <v>147</v>
      </c>
      <c r="E183" s="115"/>
      <c r="F183" s="167" t="str">
        <f t="shared" si="9"/>
        <v>5 su 7</v>
      </c>
    </row>
    <row r="184" spans="1:6" ht="24.75" thickBot="1" x14ac:dyDescent="0.3">
      <c r="A184" s="198"/>
      <c r="B184" s="201"/>
      <c r="C184" s="9" t="s">
        <v>172</v>
      </c>
      <c r="D184" s="10" t="s">
        <v>147</v>
      </c>
      <c r="E184" s="119"/>
      <c r="F184" s="167" t="str">
        <f t="shared" si="9"/>
        <v>5 su 7</v>
      </c>
    </row>
    <row r="185" spans="1:6" ht="26.25" thickBot="1" x14ac:dyDescent="0.3">
      <c r="A185" s="3" t="s">
        <v>199</v>
      </c>
      <c r="B185" s="4" t="s">
        <v>1</v>
      </c>
      <c r="C185" s="194" t="s">
        <v>435</v>
      </c>
      <c r="D185" s="194"/>
      <c r="E185" s="195"/>
    </row>
    <row r="186" spans="1:6" ht="15" customHeight="1" x14ac:dyDescent="0.25">
      <c r="A186" s="196" t="s">
        <v>376</v>
      </c>
      <c r="B186" s="199">
        <v>10</v>
      </c>
      <c r="C186" s="5" t="s">
        <v>148</v>
      </c>
      <c r="D186" s="202" t="s">
        <v>40</v>
      </c>
      <c r="E186" s="203"/>
    </row>
    <row r="187" spans="1:6" ht="24" x14ac:dyDescent="0.25">
      <c r="A187" s="197"/>
      <c r="B187" s="200"/>
      <c r="C187" s="6" t="s">
        <v>180</v>
      </c>
      <c r="D187" s="7" t="s">
        <v>147</v>
      </c>
      <c r="E187" s="115">
        <v>140</v>
      </c>
      <c r="F187" s="167" t="str">
        <f t="shared" ref="F187:F202" si="10">$D$186</f>
        <v>5 su 7</v>
      </c>
    </row>
    <row r="188" spans="1:6" ht="24" x14ac:dyDescent="0.25">
      <c r="A188" s="197"/>
      <c r="B188" s="200"/>
      <c r="C188" s="6" t="s">
        <v>181</v>
      </c>
      <c r="D188" s="7" t="s">
        <v>147</v>
      </c>
      <c r="E188" s="115">
        <v>38.799999999999997</v>
      </c>
      <c r="F188" s="167" t="str">
        <f t="shared" si="10"/>
        <v>5 su 7</v>
      </c>
    </row>
    <row r="189" spans="1:6" ht="24" x14ac:dyDescent="0.25">
      <c r="A189" s="197"/>
      <c r="B189" s="200"/>
      <c r="C189" s="6" t="s">
        <v>182</v>
      </c>
      <c r="D189" s="7" t="s">
        <v>147</v>
      </c>
      <c r="E189" s="115">
        <v>10.199999999999999</v>
      </c>
      <c r="F189" s="167" t="str">
        <f t="shared" si="10"/>
        <v>5 su 7</v>
      </c>
    </row>
    <row r="190" spans="1:6" ht="24" x14ac:dyDescent="0.25">
      <c r="A190" s="197"/>
      <c r="B190" s="200"/>
      <c r="C190" s="6" t="s">
        <v>183</v>
      </c>
      <c r="D190" s="7" t="s">
        <v>147</v>
      </c>
      <c r="E190" s="115">
        <v>41</v>
      </c>
      <c r="F190" s="167" t="str">
        <f t="shared" si="10"/>
        <v>5 su 7</v>
      </c>
    </row>
    <row r="191" spans="1:6" ht="24" x14ac:dyDescent="0.25">
      <c r="A191" s="197"/>
      <c r="B191" s="200"/>
      <c r="C191" s="6" t="s">
        <v>184</v>
      </c>
      <c r="D191" s="7" t="s">
        <v>147</v>
      </c>
      <c r="E191" s="114"/>
      <c r="F191" s="167" t="str">
        <f t="shared" si="10"/>
        <v>5 su 7</v>
      </c>
    </row>
    <row r="192" spans="1:6" ht="24" x14ac:dyDescent="0.25">
      <c r="A192" s="197"/>
      <c r="B192" s="200"/>
      <c r="C192" s="8" t="s">
        <v>164</v>
      </c>
      <c r="D192" s="7" t="s">
        <v>147</v>
      </c>
      <c r="E192" s="112"/>
      <c r="F192" s="167" t="str">
        <f t="shared" si="10"/>
        <v>5 su 7</v>
      </c>
    </row>
    <row r="193" spans="1:6" ht="24" x14ac:dyDescent="0.25">
      <c r="A193" s="197"/>
      <c r="B193" s="200"/>
      <c r="C193" s="8" t="s">
        <v>165</v>
      </c>
      <c r="D193" s="7" t="s">
        <v>147</v>
      </c>
      <c r="E193" s="112"/>
      <c r="F193" s="167" t="str">
        <f t="shared" si="10"/>
        <v>5 su 7</v>
      </c>
    </row>
    <row r="194" spans="1:6" ht="24" x14ac:dyDescent="0.25">
      <c r="A194" s="197"/>
      <c r="B194" s="200"/>
      <c r="C194" s="8" t="s">
        <v>166</v>
      </c>
      <c r="D194" s="7" t="s">
        <v>147</v>
      </c>
      <c r="E194" s="112"/>
      <c r="F194" s="167" t="str">
        <f t="shared" si="10"/>
        <v>5 su 7</v>
      </c>
    </row>
    <row r="195" spans="1:6" ht="24" x14ac:dyDescent="0.25">
      <c r="A195" s="197"/>
      <c r="B195" s="200"/>
      <c r="C195" s="8" t="s">
        <v>167</v>
      </c>
      <c r="D195" s="7" t="s">
        <v>147</v>
      </c>
      <c r="E195" s="112"/>
      <c r="F195" s="167" t="str">
        <f t="shared" si="10"/>
        <v>5 su 7</v>
      </c>
    </row>
    <row r="196" spans="1:6" ht="24" x14ac:dyDescent="0.25">
      <c r="A196" s="197"/>
      <c r="B196" s="200"/>
      <c r="C196" s="8" t="s">
        <v>185</v>
      </c>
      <c r="D196" s="7" t="s">
        <v>147</v>
      </c>
      <c r="E196" s="112"/>
      <c r="F196" s="167" t="str">
        <f t="shared" si="10"/>
        <v>5 su 7</v>
      </c>
    </row>
    <row r="197" spans="1:6" ht="24" x14ac:dyDescent="0.25">
      <c r="A197" s="197"/>
      <c r="B197" s="200"/>
      <c r="C197" s="8" t="s">
        <v>168</v>
      </c>
      <c r="D197" s="7" t="s">
        <v>147</v>
      </c>
      <c r="E197" s="112"/>
      <c r="F197" s="167" t="str">
        <f t="shared" si="10"/>
        <v>5 su 7</v>
      </c>
    </row>
    <row r="198" spans="1:6" ht="24" x14ac:dyDescent="0.25">
      <c r="A198" s="197"/>
      <c r="B198" s="200"/>
      <c r="C198" s="8" t="s">
        <v>169</v>
      </c>
      <c r="D198" s="7" t="s">
        <v>147</v>
      </c>
      <c r="E198" s="112"/>
      <c r="F198" s="167" t="str">
        <f t="shared" si="10"/>
        <v>5 su 7</v>
      </c>
    </row>
    <row r="199" spans="1:6" ht="24" x14ac:dyDescent="0.25">
      <c r="A199" s="197"/>
      <c r="B199" s="200"/>
      <c r="C199" s="8" t="s">
        <v>170</v>
      </c>
      <c r="D199" s="7" t="s">
        <v>147</v>
      </c>
      <c r="E199" s="112"/>
      <c r="F199" s="167" t="str">
        <f t="shared" si="10"/>
        <v>5 su 7</v>
      </c>
    </row>
    <row r="200" spans="1:6" ht="24" x14ac:dyDescent="0.25">
      <c r="A200" s="197"/>
      <c r="B200" s="200"/>
      <c r="C200" s="8" t="s">
        <v>171</v>
      </c>
      <c r="D200" s="7" t="s">
        <v>147</v>
      </c>
      <c r="E200" s="112"/>
      <c r="F200" s="167" t="str">
        <f t="shared" si="10"/>
        <v>5 su 7</v>
      </c>
    </row>
    <row r="201" spans="1:6" ht="38.25" x14ac:dyDescent="0.25">
      <c r="A201" s="197"/>
      <c r="B201" s="200"/>
      <c r="C201" s="6" t="s">
        <v>186</v>
      </c>
      <c r="D201" s="7" t="s">
        <v>147</v>
      </c>
      <c r="E201" s="111"/>
      <c r="F201" s="167" t="str">
        <f t="shared" si="10"/>
        <v>5 su 7</v>
      </c>
    </row>
    <row r="202" spans="1:6" ht="24.75" thickBot="1" x14ac:dyDescent="0.3">
      <c r="A202" s="198"/>
      <c r="B202" s="201"/>
      <c r="C202" s="9" t="s">
        <v>172</v>
      </c>
      <c r="D202" s="10" t="s">
        <v>147</v>
      </c>
      <c r="E202" s="113"/>
      <c r="F202" s="167" t="str">
        <f t="shared" si="10"/>
        <v>5 su 7</v>
      </c>
    </row>
    <row r="203" spans="1:6" ht="26.25" thickBot="1" x14ac:dyDescent="0.3">
      <c r="A203" s="3" t="s">
        <v>199</v>
      </c>
      <c r="B203" s="4" t="s">
        <v>1</v>
      </c>
      <c r="C203" s="194" t="s">
        <v>436</v>
      </c>
      <c r="D203" s="194"/>
      <c r="E203" s="195"/>
    </row>
    <row r="204" spans="1:6" ht="15" customHeight="1" x14ac:dyDescent="0.25">
      <c r="A204" s="196" t="s">
        <v>377</v>
      </c>
      <c r="B204" s="199">
        <v>11</v>
      </c>
      <c r="C204" s="5" t="s">
        <v>148</v>
      </c>
      <c r="D204" s="202" t="s">
        <v>40</v>
      </c>
      <c r="E204" s="203"/>
    </row>
    <row r="205" spans="1:6" ht="24" x14ac:dyDescent="0.25">
      <c r="A205" s="197"/>
      <c r="B205" s="200"/>
      <c r="C205" s="6" t="s">
        <v>180</v>
      </c>
      <c r="D205" s="7" t="s">
        <v>147</v>
      </c>
      <c r="E205" s="115">
        <f>90+151.8</f>
        <v>241.8</v>
      </c>
      <c r="F205" s="167" t="str">
        <f t="shared" ref="F205:F220" si="11">$D$204</f>
        <v>5 su 7</v>
      </c>
    </row>
    <row r="206" spans="1:6" ht="24" x14ac:dyDescent="0.25">
      <c r="A206" s="197"/>
      <c r="B206" s="200"/>
      <c r="C206" s="6" t="s">
        <v>181</v>
      </c>
      <c r="D206" s="7" t="s">
        <v>147</v>
      </c>
      <c r="E206" s="115">
        <v>49.6</v>
      </c>
      <c r="F206" s="167" t="str">
        <f t="shared" si="11"/>
        <v>5 su 7</v>
      </c>
    </row>
    <row r="207" spans="1:6" ht="24" x14ac:dyDescent="0.25">
      <c r="A207" s="197"/>
      <c r="B207" s="200"/>
      <c r="C207" s="6" t="s">
        <v>182</v>
      </c>
      <c r="D207" s="7" t="s">
        <v>147</v>
      </c>
      <c r="E207" s="115">
        <f>8.3+3.8</f>
        <v>12.100000000000001</v>
      </c>
      <c r="F207" s="167" t="str">
        <f t="shared" si="11"/>
        <v>5 su 7</v>
      </c>
    </row>
    <row r="208" spans="1:6" ht="24" x14ac:dyDescent="0.25">
      <c r="A208" s="197"/>
      <c r="B208" s="200"/>
      <c r="C208" s="6" t="s">
        <v>183</v>
      </c>
      <c r="D208" s="7" t="s">
        <v>147</v>
      </c>
      <c r="E208" s="115">
        <v>31.5</v>
      </c>
      <c r="F208" s="167" t="str">
        <f t="shared" si="11"/>
        <v>5 su 7</v>
      </c>
    </row>
    <row r="209" spans="1:6" ht="24" x14ac:dyDescent="0.25">
      <c r="A209" s="197"/>
      <c r="B209" s="200"/>
      <c r="C209" s="6" t="s">
        <v>184</v>
      </c>
      <c r="D209" s="7" t="s">
        <v>147</v>
      </c>
      <c r="E209" s="114"/>
      <c r="F209" s="167" t="str">
        <f t="shared" si="11"/>
        <v>5 su 7</v>
      </c>
    </row>
    <row r="210" spans="1:6" ht="24" x14ac:dyDescent="0.25">
      <c r="A210" s="197"/>
      <c r="B210" s="200"/>
      <c r="C210" s="8" t="s">
        <v>164</v>
      </c>
      <c r="D210" s="7" t="s">
        <v>147</v>
      </c>
      <c r="E210" s="112"/>
      <c r="F210" s="167" t="str">
        <f t="shared" si="11"/>
        <v>5 su 7</v>
      </c>
    </row>
    <row r="211" spans="1:6" ht="24" x14ac:dyDescent="0.25">
      <c r="A211" s="197"/>
      <c r="B211" s="200"/>
      <c r="C211" s="8" t="s">
        <v>165</v>
      </c>
      <c r="D211" s="7" t="s">
        <v>147</v>
      </c>
      <c r="E211" s="112"/>
      <c r="F211" s="167" t="str">
        <f t="shared" si="11"/>
        <v>5 su 7</v>
      </c>
    </row>
    <row r="212" spans="1:6" ht="24" x14ac:dyDescent="0.25">
      <c r="A212" s="197"/>
      <c r="B212" s="200"/>
      <c r="C212" s="8" t="s">
        <v>166</v>
      </c>
      <c r="D212" s="7" t="s">
        <v>147</v>
      </c>
      <c r="E212" s="112"/>
      <c r="F212" s="167" t="str">
        <f t="shared" si="11"/>
        <v>5 su 7</v>
      </c>
    </row>
    <row r="213" spans="1:6" ht="24" x14ac:dyDescent="0.25">
      <c r="A213" s="197"/>
      <c r="B213" s="200"/>
      <c r="C213" s="8" t="s">
        <v>167</v>
      </c>
      <c r="D213" s="7" t="s">
        <v>147</v>
      </c>
      <c r="E213" s="112"/>
      <c r="F213" s="167" t="str">
        <f t="shared" si="11"/>
        <v>5 su 7</v>
      </c>
    </row>
    <row r="214" spans="1:6" ht="24" x14ac:dyDescent="0.25">
      <c r="A214" s="197"/>
      <c r="B214" s="200"/>
      <c r="C214" s="8" t="s">
        <v>185</v>
      </c>
      <c r="D214" s="7" t="s">
        <v>147</v>
      </c>
      <c r="E214" s="112"/>
      <c r="F214" s="167" t="str">
        <f t="shared" si="11"/>
        <v>5 su 7</v>
      </c>
    </row>
    <row r="215" spans="1:6" ht="24" x14ac:dyDescent="0.25">
      <c r="A215" s="197"/>
      <c r="B215" s="200"/>
      <c r="C215" s="8" t="s">
        <v>168</v>
      </c>
      <c r="D215" s="7" t="s">
        <v>147</v>
      </c>
      <c r="E215" s="112"/>
      <c r="F215" s="167" t="str">
        <f t="shared" si="11"/>
        <v>5 su 7</v>
      </c>
    </row>
    <row r="216" spans="1:6" ht="24" x14ac:dyDescent="0.25">
      <c r="A216" s="197"/>
      <c r="B216" s="200"/>
      <c r="C216" s="8" t="s">
        <v>169</v>
      </c>
      <c r="D216" s="7" t="s">
        <v>147</v>
      </c>
      <c r="E216" s="112"/>
      <c r="F216" s="167" t="str">
        <f t="shared" si="11"/>
        <v>5 su 7</v>
      </c>
    </row>
    <row r="217" spans="1:6" ht="24" x14ac:dyDescent="0.25">
      <c r="A217" s="197"/>
      <c r="B217" s="200"/>
      <c r="C217" s="8" t="s">
        <v>170</v>
      </c>
      <c r="D217" s="7" t="s">
        <v>147</v>
      </c>
      <c r="E217" s="112"/>
      <c r="F217" s="167" t="str">
        <f t="shared" si="11"/>
        <v>5 su 7</v>
      </c>
    </row>
    <row r="218" spans="1:6" ht="24" x14ac:dyDescent="0.25">
      <c r="A218" s="197"/>
      <c r="B218" s="200"/>
      <c r="C218" s="8" t="s">
        <v>171</v>
      </c>
      <c r="D218" s="7" t="s">
        <v>147</v>
      </c>
      <c r="E218" s="112"/>
      <c r="F218" s="167" t="str">
        <f t="shared" si="11"/>
        <v>5 su 7</v>
      </c>
    </row>
    <row r="219" spans="1:6" ht="38.25" x14ac:dyDescent="0.25">
      <c r="A219" s="197"/>
      <c r="B219" s="200"/>
      <c r="C219" s="6" t="s">
        <v>186</v>
      </c>
      <c r="D219" s="7" t="s">
        <v>147</v>
      </c>
      <c r="E219" s="115">
        <v>140</v>
      </c>
      <c r="F219" s="167" t="str">
        <f t="shared" si="11"/>
        <v>5 su 7</v>
      </c>
    </row>
    <row r="220" spans="1:6" ht="24.75" thickBot="1" x14ac:dyDescent="0.3">
      <c r="A220" s="198"/>
      <c r="B220" s="201"/>
      <c r="C220" s="9" t="s">
        <v>172</v>
      </c>
      <c r="D220" s="10" t="s">
        <v>147</v>
      </c>
      <c r="E220" s="113"/>
      <c r="F220" s="167" t="str">
        <f t="shared" si="11"/>
        <v>5 su 7</v>
      </c>
    </row>
    <row r="221" spans="1:6" ht="26.25" thickBot="1" x14ac:dyDescent="0.3">
      <c r="A221" s="3" t="s">
        <v>199</v>
      </c>
      <c r="B221" s="4" t="s">
        <v>1</v>
      </c>
      <c r="C221" s="194" t="s">
        <v>437</v>
      </c>
      <c r="D221" s="194"/>
      <c r="E221" s="195"/>
    </row>
    <row r="222" spans="1:6" ht="15" customHeight="1" x14ac:dyDescent="0.25">
      <c r="A222" s="196" t="s">
        <v>378</v>
      </c>
      <c r="B222" s="199">
        <v>12</v>
      </c>
      <c r="C222" s="5" t="s">
        <v>148</v>
      </c>
      <c r="D222" s="202" t="s">
        <v>40</v>
      </c>
      <c r="E222" s="203"/>
    </row>
    <row r="223" spans="1:6" ht="24" x14ac:dyDescent="0.25">
      <c r="A223" s="197"/>
      <c r="B223" s="200"/>
      <c r="C223" s="6" t="s">
        <v>180</v>
      </c>
      <c r="D223" s="7" t="s">
        <v>147</v>
      </c>
      <c r="E223" s="111">
        <v>86.1</v>
      </c>
      <c r="F223" s="167" t="str">
        <f t="shared" ref="F223:F238" si="12">+$D$222</f>
        <v>5 su 7</v>
      </c>
    </row>
    <row r="224" spans="1:6" ht="24" x14ac:dyDescent="0.25">
      <c r="A224" s="197"/>
      <c r="B224" s="200"/>
      <c r="C224" s="6" t="s">
        <v>181</v>
      </c>
      <c r="D224" s="7" t="s">
        <v>147</v>
      </c>
      <c r="E224" s="111">
        <v>33.1</v>
      </c>
      <c r="F224" s="167" t="str">
        <f t="shared" si="12"/>
        <v>5 su 7</v>
      </c>
    </row>
    <row r="225" spans="1:6" ht="24" x14ac:dyDescent="0.25">
      <c r="A225" s="197"/>
      <c r="B225" s="200"/>
      <c r="C225" s="6" t="s">
        <v>182</v>
      </c>
      <c r="D225" s="7" t="s">
        <v>147</v>
      </c>
      <c r="E225" s="111">
        <v>8</v>
      </c>
      <c r="F225" s="167" t="str">
        <f t="shared" si="12"/>
        <v>5 su 7</v>
      </c>
    </row>
    <row r="226" spans="1:6" ht="24" x14ac:dyDescent="0.25">
      <c r="A226" s="197"/>
      <c r="B226" s="200"/>
      <c r="C226" s="6" t="s">
        <v>183</v>
      </c>
      <c r="D226" s="7" t="s">
        <v>147</v>
      </c>
      <c r="E226" s="111">
        <v>54.1</v>
      </c>
      <c r="F226" s="167" t="str">
        <f t="shared" si="12"/>
        <v>5 su 7</v>
      </c>
    </row>
    <row r="227" spans="1:6" ht="24" x14ac:dyDescent="0.25">
      <c r="A227" s="197"/>
      <c r="B227" s="200"/>
      <c r="C227" s="6" t="s">
        <v>184</v>
      </c>
      <c r="D227" s="7" t="s">
        <v>147</v>
      </c>
      <c r="E227" s="114"/>
      <c r="F227" s="167" t="str">
        <f t="shared" si="12"/>
        <v>5 su 7</v>
      </c>
    </row>
    <row r="228" spans="1:6" ht="24" x14ac:dyDescent="0.25">
      <c r="A228" s="197"/>
      <c r="B228" s="200"/>
      <c r="C228" s="8" t="s">
        <v>164</v>
      </c>
      <c r="D228" s="7" t="s">
        <v>147</v>
      </c>
      <c r="E228" s="112"/>
      <c r="F228" s="167" t="str">
        <f t="shared" si="12"/>
        <v>5 su 7</v>
      </c>
    </row>
    <row r="229" spans="1:6" ht="24" x14ac:dyDescent="0.25">
      <c r="A229" s="197"/>
      <c r="B229" s="200"/>
      <c r="C229" s="8" t="s">
        <v>165</v>
      </c>
      <c r="D229" s="7" t="s">
        <v>147</v>
      </c>
      <c r="E229" s="112"/>
      <c r="F229" s="167" t="str">
        <f t="shared" si="12"/>
        <v>5 su 7</v>
      </c>
    </row>
    <row r="230" spans="1:6" ht="24" x14ac:dyDescent="0.25">
      <c r="A230" s="197"/>
      <c r="B230" s="200"/>
      <c r="C230" s="8" t="s">
        <v>166</v>
      </c>
      <c r="D230" s="7" t="s">
        <v>147</v>
      </c>
      <c r="E230" s="112"/>
      <c r="F230" s="167" t="str">
        <f t="shared" si="12"/>
        <v>5 su 7</v>
      </c>
    </row>
    <row r="231" spans="1:6" ht="24" x14ac:dyDescent="0.25">
      <c r="A231" s="197"/>
      <c r="B231" s="200"/>
      <c r="C231" s="8" t="s">
        <v>167</v>
      </c>
      <c r="D231" s="7" t="s">
        <v>147</v>
      </c>
      <c r="E231" s="112"/>
      <c r="F231" s="167" t="str">
        <f t="shared" si="12"/>
        <v>5 su 7</v>
      </c>
    </row>
    <row r="232" spans="1:6" ht="24" x14ac:dyDescent="0.25">
      <c r="A232" s="197"/>
      <c r="B232" s="200"/>
      <c r="C232" s="8" t="s">
        <v>185</v>
      </c>
      <c r="D232" s="7" t="s">
        <v>147</v>
      </c>
      <c r="E232" s="112"/>
      <c r="F232" s="167" t="str">
        <f t="shared" si="12"/>
        <v>5 su 7</v>
      </c>
    </row>
    <row r="233" spans="1:6" ht="24" x14ac:dyDescent="0.25">
      <c r="A233" s="197"/>
      <c r="B233" s="200"/>
      <c r="C233" s="8" t="s">
        <v>168</v>
      </c>
      <c r="D233" s="7" t="s">
        <v>147</v>
      </c>
      <c r="E233" s="112"/>
      <c r="F233" s="167" t="str">
        <f t="shared" si="12"/>
        <v>5 su 7</v>
      </c>
    </row>
    <row r="234" spans="1:6" ht="24" x14ac:dyDescent="0.25">
      <c r="A234" s="197"/>
      <c r="B234" s="200"/>
      <c r="C234" s="8" t="s">
        <v>169</v>
      </c>
      <c r="D234" s="7" t="s">
        <v>147</v>
      </c>
      <c r="E234" s="112"/>
      <c r="F234" s="167" t="str">
        <f t="shared" si="12"/>
        <v>5 su 7</v>
      </c>
    </row>
    <row r="235" spans="1:6" ht="24" x14ac:dyDescent="0.25">
      <c r="A235" s="197"/>
      <c r="B235" s="200"/>
      <c r="C235" s="8" t="s">
        <v>170</v>
      </c>
      <c r="D235" s="7" t="s">
        <v>147</v>
      </c>
      <c r="E235" s="112"/>
      <c r="F235" s="167" t="str">
        <f t="shared" si="12"/>
        <v>5 su 7</v>
      </c>
    </row>
    <row r="236" spans="1:6" ht="24" x14ac:dyDescent="0.25">
      <c r="A236" s="197"/>
      <c r="B236" s="200"/>
      <c r="C236" s="8" t="s">
        <v>171</v>
      </c>
      <c r="D236" s="7" t="s">
        <v>147</v>
      </c>
      <c r="E236" s="112"/>
      <c r="F236" s="167" t="str">
        <f t="shared" si="12"/>
        <v>5 su 7</v>
      </c>
    </row>
    <row r="237" spans="1:6" ht="38.25" x14ac:dyDescent="0.25">
      <c r="A237" s="197"/>
      <c r="B237" s="200"/>
      <c r="C237" s="6" t="s">
        <v>186</v>
      </c>
      <c r="D237" s="7" t="s">
        <v>147</v>
      </c>
      <c r="E237" s="111"/>
      <c r="F237" s="167" t="str">
        <f t="shared" si="12"/>
        <v>5 su 7</v>
      </c>
    </row>
    <row r="238" spans="1:6" ht="24.75" thickBot="1" x14ac:dyDescent="0.3">
      <c r="A238" s="198"/>
      <c r="B238" s="201"/>
      <c r="C238" s="9" t="s">
        <v>172</v>
      </c>
      <c r="D238" s="10" t="s">
        <v>147</v>
      </c>
      <c r="E238" s="113"/>
      <c r="F238" s="167" t="str">
        <f t="shared" si="12"/>
        <v>5 su 7</v>
      </c>
    </row>
    <row r="239" spans="1:6" ht="26.25" thickBot="1" x14ac:dyDescent="0.3">
      <c r="A239" s="3" t="s">
        <v>199</v>
      </c>
      <c r="B239" s="4" t="s">
        <v>1</v>
      </c>
      <c r="C239" s="194" t="s">
        <v>438</v>
      </c>
      <c r="D239" s="194"/>
      <c r="E239" s="195"/>
    </row>
    <row r="240" spans="1:6" x14ac:dyDescent="0.25">
      <c r="A240" s="196" t="s">
        <v>387</v>
      </c>
      <c r="B240" s="199">
        <v>13</v>
      </c>
      <c r="C240" s="5" t="s">
        <v>148</v>
      </c>
      <c r="D240" s="202" t="s">
        <v>40</v>
      </c>
      <c r="E240" s="203"/>
    </row>
    <row r="241" spans="1:6" ht="24" x14ac:dyDescent="0.25">
      <c r="A241" s="197"/>
      <c r="B241" s="200"/>
      <c r="C241" s="6" t="s">
        <v>180</v>
      </c>
      <c r="D241" s="7" t="s">
        <v>147</v>
      </c>
      <c r="E241" s="111">
        <v>1405.15</v>
      </c>
      <c r="F241" s="167" t="str">
        <f t="shared" ref="F241:F256" si="13">$D$240</f>
        <v>5 su 7</v>
      </c>
    </row>
    <row r="242" spans="1:6" ht="24" x14ac:dyDescent="0.25">
      <c r="A242" s="197"/>
      <c r="B242" s="200"/>
      <c r="C242" s="6" t="s">
        <v>181</v>
      </c>
      <c r="D242" s="7" t="s">
        <v>147</v>
      </c>
      <c r="E242" s="111">
        <v>406.22</v>
      </c>
      <c r="F242" s="167" t="str">
        <f t="shared" si="13"/>
        <v>5 su 7</v>
      </c>
    </row>
    <row r="243" spans="1:6" ht="24" x14ac:dyDescent="0.25">
      <c r="A243" s="197"/>
      <c r="B243" s="200"/>
      <c r="C243" s="6" t="s">
        <v>182</v>
      </c>
      <c r="D243" s="7" t="s">
        <v>147</v>
      </c>
      <c r="E243" s="111">
        <v>143.72999999999999</v>
      </c>
      <c r="F243" s="167" t="str">
        <f t="shared" si="13"/>
        <v>5 su 7</v>
      </c>
    </row>
    <row r="244" spans="1:6" ht="24" x14ac:dyDescent="0.25">
      <c r="A244" s="197"/>
      <c r="B244" s="200"/>
      <c r="C244" s="6" t="s">
        <v>183</v>
      </c>
      <c r="D244" s="7" t="s">
        <v>147</v>
      </c>
      <c r="E244" s="111">
        <v>123.6</v>
      </c>
      <c r="F244" s="167" t="str">
        <f t="shared" si="13"/>
        <v>5 su 7</v>
      </c>
    </row>
    <row r="245" spans="1:6" ht="24" x14ac:dyDescent="0.25">
      <c r="A245" s="197"/>
      <c r="B245" s="200"/>
      <c r="C245" s="6" t="s">
        <v>184</v>
      </c>
      <c r="D245" s="7" t="s">
        <v>147</v>
      </c>
      <c r="E245" s="114"/>
      <c r="F245" s="167" t="str">
        <f t="shared" si="13"/>
        <v>5 su 7</v>
      </c>
    </row>
    <row r="246" spans="1:6" ht="24" x14ac:dyDescent="0.25">
      <c r="A246" s="197"/>
      <c r="B246" s="200"/>
      <c r="C246" s="8" t="s">
        <v>164</v>
      </c>
      <c r="D246" s="7" t="s">
        <v>147</v>
      </c>
      <c r="E246" s="112"/>
      <c r="F246" s="167" t="str">
        <f t="shared" si="13"/>
        <v>5 su 7</v>
      </c>
    </row>
    <row r="247" spans="1:6" ht="24" x14ac:dyDescent="0.25">
      <c r="A247" s="197"/>
      <c r="B247" s="200"/>
      <c r="C247" s="8" t="s">
        <v>165</v>
      </c>
      <c r="D247" s="7" t="s">
        <v>147</v>
      </c>
      <c r="E247" s="112"/>
      <c r="F247" s="167" t="str">
        <f t="shared" si="13"/>
        <v>5 su 7</v>
      </c>
    </row>
    <row r="248" spans="1:6" ht="24" x14ac:dyDescent="0.25">
      <c r="A248" s="197"/>
      <c r="B248" s="200"/>
      <c r="C248" s="8" t="s">
        <v>166</v>
      </c>
      <c r="D248" s="7" t="s">
        <v>147</v>
      </c>
      <c r="E248" s="112"/>
      <c r="F248" s="167" t="str">
        <f t="shared" si="13"/>
        <v>5 su 7</v>
      </c>
    </row>
    <row r="249" spans="1:6" ht="24" x14ac:dyDescent="0.25">
      <c r="A249" s="197"/>
      <c r="B249" s="200"/>
      <c r="C249" s="8" t="s">
        <v>167</v>
      </c>
      <c r="D249" s="7" t="s">
        <v>147</v>
      </c>
      <c r="E249" s="112"/>
      <c r="F249" s="167" t="str">
        <f t="shared" si="13"/>
        <v>5 su 7</v>
      </c>
    </row>
    <row r="250" spans="1:6" ht="24" x14ac:dyDescent="0.25">
      <c r="A250" s="197"/>
      <c r="B250" s="200"/>
      <c r="C250" s="8" t="s">
        <v>185</v>
      </c>
      <c r="D250" s="7" t="s">
        <v>147</v>
      </c>
      <c r="E250" s="112"/>
      <c r="F250" s="167" t="str">
        <f t="shared" si="13"/>
        <v>5 su 7</v>
      </c>
    </row>
    <row r="251" spans="1:6" ht="24" x14ac:dyDescent="0.25">
      <c r="A251" s="197"/>
      <c r="B251" s="200"/>
      <c r="C251" s="8" t="s">
        <v>168</v>
      </c>
      <c r="D251" s="7" t="s">
        <v>147</v>
      </c>
      <c r="E251" s="112"/>
      <c r="F251" s="167" t="str">
        <f t="shared" si="13"/>
        <v>5 su 7</v>
      </c>
    </row>
    <row r="252" spans="1:6" ht="24" x14ac:dyDescent="0.25">
      <c r="A252" s="197"/>
      <c r="B252" s="200"/>
      <c r="C252" s="8" t="s">
        <v>169</v>
      </c>
      <c r="D252" s="7" t="s">
        <v>147</v>
      </c>
      <c r="E252" s="112"/>
      <c r="F252" s="167" t="str">
        <f t="shared" si="13"/>
        <v>5 su 7</v>
      </c>
    </row>
    <row r="253" spans="1:6" ht="24" x14ac:dyDescent="0.25">
      <c r="A253" s="197"/>
      <c r="B253" s="200"/>
      <c r="C253" s="8" t="s">
        <v>170</v>
      </c>
      <c r="D253" s="7" t="s">
        <v>147</v>
      </c>
      <c r="E253" s="112"/>
      <c r="F253" s="167" t="str">
        <f t="shared" si="13"/>
        <v>5 su 7</v>
      </c>
    </row>
    <row r="254" spans="1:6" ht="24" x14ac:dyDescent="0.25">
      <c r="A254" s="197"/>
      <c r="B254" s="200"/>
      <c r="C254" s="8" t="s">
        <v>171</v>
      </c>
      <c r="D254" s="7" t="s">
        <v>147</v>
      </c>
      <c r="E254" s="112"/>
      <c r="F254" s="167" t="str">
        <f t="shared" si="13"/>
        <v>5 su 7</v>
      </c>
    </row>
    <row r="255" spans="1:6" ht="38.25" x14ac:dyDescent="0.25">
      <c r="A255" s="197"/>
      <c r="B255" s="200"/>
      <c r="C255" s="6" t="s">
        <v>186</v>
      </c>
      <c r="D255" s="7" t="s">
        <v>147</v>
      </c>
      <c r="E255" s="111"/>
      <c r="F255" s="167" t="str">
        <f t="shared" si="13"/>
        <v>5 su 7</v>
      </c>
    </row>
    <row r="256" spans="1:6" ht="24.75" thickBot="1" x14ac:dyDescent="0.3">
      <c r="A256" s="198"/>
      <c r="B256" s="201"/>
      <c r="C256" s="9" t="s">
        <v>172</v>
      </c>
      <c r="D256" s="10" t="s">
        <v>147</v>
      </c>
      <c r="E256" s="113"/>
      <c r="F256" s="167" t="str">
        <f t="shared" si="13"/>
        <v>5 su 7</v>
      </c>
    </row>
    <row r="257" spans="1:6" ht="26.25" thickBot="1" x14ac:dyDescent="0.3">
      <c r="A257" s="3" t="s">
        <v>199</v>
      </c>
      <c r="B257" s="4" t="s">
        <v>1</v>
      </c>
      <c r="C257" s="194" t="s">
        <v>439</v>
      </c>
      <c r="D257" s="194"/>
      <c r="E257" s="195"/>
    </row>
    <row r="258" spans="1:6" x14ac:dyDescent="0.25">
      <c r="A258" s="196" t="s">
        <v>381</v>
      </c>
      <c r="B258" s="199">
        <v>14</v>
      </c>
      <c r="C258" s="5" t="s">
        <v>148</v>
      </c>
      <c r="D258" s="202" t="s">
        <v>40</v>
      </c>
      <c r="E258" s="203"/>
    </row>
    <row r="259" spans="1:6" ht="24" x14ac:dyDescent="0.25">
      <c r="A259" s="197"/>
      <c r="B259" s="200"/>
      <c r="C259" s="6" t="s">
        <v>180</v>
      </c>
      <c r="D259" s="7" t="s">
        <v>147</v>
      </c>
      <c r="E259" s="117">
        <v>32.5</v>
      </c>
      <c r="F259" s="167" t="str">
        <f t="shared" ref="F259:F274" si="14">$D$258</f>
        <v>5 su 7</v>
      </c>
    </row>
    <row r="260" spans="1:6" ht="24" x14ac:dyDescent="0.25">
      <c r="A260" s="197"/>
      <c r="B260" s="200"/>
      <c r="C260" s="6" t="s">
        <v>181</v>
      </c>
      <c r="D260" s="7" t="s">
        <v>147</v>
      </c>
      <c r="E260" s="117"/>
      <c r="F260" s="167" t="str">
        <f t="shared" si="14"/>
        <v>5 su 7</v>
      </c>
    </row>
    <row r="261" spans="1:6" ht="24" x14ac:dyDescent="0.25">
      <c r="A261" s="197"/>
      <c r="B261" s="200"/>
      <c r="C261" s="6" t="s">
        <v>182</v>
      </c>
      <c r="D261" s="7" t="s">
        <v>147</v>
      </c>
      <c r="E261" s="117">
        <v>2.5</v>
      </c>
      <c r="F261" s="167" t="str">
        <f t="shared" si="14"/>
        <v>5 su 7</v>
      </c>
    </row>
    <row r="262" spans="1:6" ht="24" x14ac:dyDescent="0.25">
      <c r="A262" s="197"/>
      <c r="B262" s="200"/>
      <c r="C262" s="6" t="s">
        <v>183</v>
      </c>
      <c r="D262" s="7" t="s">
        <v>147</v>
      </c>
      <c r="E262" s="117"/>
      <c r="F262" s="167" t="str">
        <f t="shared" si="14"/>
        <v>5 su 7</v>
      </c>
    </row>
    <row r="263" spans="1:6" ht="24" x14ac:dyDescent="0.25">
      <c r="A263" s="197"/>
      <c r="B263" s="200"/>
      <c r="C263" s="6" t="s">
        <v>184</v>
      </c>
      <c r="D263" s="7" t="s">
        <v>147</v>
      </c>
      <c r="E263" s="114"/>
      <c r="F263" s="167" t="str">
        <f t="shared" si="14"/>
        <v>5 su 7</v>
      </c>
    </row>
    <row r="264" spans="1:6" ht="24" x14ac:dyDescent="0.25">
      <c r="A264" s="197"/>
      <c r="B264" s="200"/>
      <c r="C264" s="8" t="s">
        <v>164</v>
      </c>
      <c r="D264" s="7" t="s">
        <v>147</v>
      </c>
      <c r="E264" s="112"/>
      <c r="F264" s="167" t="str">
        <f t="shared" si="14"/>
        <v>5 su 7</v>
      </c>
    </row>
    <row r="265" spans="1:6" ht="24" x14ac:dyDescent="0.25">
      <c r="A265" s="197"/>
      <c r="B265" s="200"/>
      <c r="C265" s="8" t="s">
        <v>165</v>
      </c>
      <c r="D265" s="7" t="s">
        <v>147</v>
      </c>
      <c r="E265" s="112"/>
      <c r="F265" s="167" t="str">
        <f t="shared" si="14"/>
        <v>5 su 7</v>
      </c>
    </row>
    <row r="266" spans="1:6" ht="24" x14ac:dyDescent="0.25">
      <c r="A266" s="197"/>
      <c r="B266" s="200"/>
      <c r="C266" s="8" t="s">
        <v>166</v>
      </c>
      <c r="D266" s="7" t="s">
        <v>147</v>
      </c>
      <c r="E266" s="112"/>
      <c r="F266" s="167" t="str">
        <f t="shared" si="14"/>
        <v>5 su 7</v>
      </c>
    </row>
    <row r="267" spans="1:6" ht="24" x14ac:dyDescent="0.25">
      <c r="A267" s="197"/>
      <c r="B267" s="200"/>
      <c r="C267" s="8" t="s">
        <v>167</v>
      </c>
      <c r="D267" s="7" t="s">
        <v>147</v>
      </c>
      <c r="E267" s="112"/>
      <c r="F267" s="167" t="str">
        <f t="shared" si="14"/>
        <v>5 su 7</v>
      </c>
    </row>
    <row r="268" spans="1:6" ht="24" x14ac:dyDescent="0.25">
      <c r="A268" s="197"/>
      <c r="B268" s="200"/>
      <c r="C268" s="8" t="s">
        <v>185</v>
      </c>
      <c r="D268" s="7" t="s">
        <v>147</v>
      </c>
      <c r="E268" s="112"/>
      <c r="F268" s="167" t="str">
        <f t="shared" si="14"/>
        <v>5 su 7</v>
      </c>
    </row>
    <row r="269" spans="1:6" ht="24" x14ac:dyDescent="0.25">
      <c r="A269" s="197"/>
      <c r="B269" s="200"/>
      <c r="C269" s="8" t="s">
        <v>168</v>
      </c>
      <c r="D269" s="7" t="s">
        <v>147</v>
      </c>
      <c r="E269" s="112"/>
      <c r="F269" s="167" t="str">
        <f t="shared" si="14"/>
        <v>5 su 7</v>
      </c>
    </row>
    <row r="270" spans="1:6" ht="24" x14ac:dyDescent="0.25">
      <c r="A270" s="197"/>
      <c r="B270" s="200"/>
      <c r="C270" s="8" t="s">
        <v>169</v>
      </c>
      <c r="D270" s="7" t="s">
        <v>147</v>
      </c>
      <c r="E270" s="112"/>
      <c r="F270" s="167" t="str">
        <f t="shared" si="14"/>
        <v>5 su 7</v>
      </c>
    </row>
    <row r="271" spans="1:6" ht="24" x14ac:dyDescent="0.25">
      <c r="A271" s="197"/>
      <c r="B271" s="200"/>
      <c r="C271" s="8" t="s">
        <v>170</v>
      </c>
      <c r="D271" s="7" t="s">
        <v>147</v>
      </c>
      <c r="E271" s="112"/>
      <c r="F271" s="167" t="str">
        <f t="shared" si="14"/>
        <v>5 su 7</v>
      </c>
    </row>
    <row r="272" spans="1:6" ht="24" x14ac:dyDescent="0.25">
      <c r="A272" s="197"/>
      <c r="B272" s="200"/>
      <c r="C272" s="8" t="s">
        <v>171</v>
      </c>
      <c r="D272" s="7" t="s">
        <v>147</v>
      </c>
      <c r="E272" s="112"/>
      <c r="F272" s="167" t="str">
        <f t="shared" si="14"/>
        <v>5 su 7</v>
      </c>
    </row>
    <row r="273" spans="1:6" ht="38.25" x14ac:dyDescent="0.25">
      <c r="A273" s="197"/>
      <c r="B273" s="200"/>
      <c r="C273" s="6" t="s">
        <v>186</v>
      </c>
      <c r="D273" s="7" t="s">
        <v>147</v>
      </c>
      <c r="E273" s="111"/>
      <c r="F273" s="167" t="str">
        <f t="shared" si="14"/>
        <v>5 su 7</v>
      </c>
    </row>
    <row r="274" spans="1:6" ht="24.75" thickBot="1" x14ac:dyDescent="0.3">
      <c r="A274" s="198"/>
      <c r="B274" s="201"/>
      <c r="C274" s="9" t="s">
        <v>172</v>
      </c>
      <c r="D274" s="10" t="s">
        <v>147</v>
      </c>
      <c r="E274" s="113">
        <v>460</v>
      </c>
      <c r="F274" s="167" t="str">
        <f t="shared" si="14"/>
        <v>5 su 7</v>
      </c>
    </row>
    <row r="275" spans="1:6" ht="26.25" thickBot="1" x14ac:dyDescent="0.3">
      <c r="A275" s="3" t="s">
        <v>199</v>
      </c>
      <c r="B275" s="4" t="s">
        <v>1</v>
      </c>
      <c r="C275" s="194" t="s">
        <v>440</v>
      </c>
      <c r="D275" s="194"/>
      <c r="E275" s="195"/>
    </row>
    <row r="276" spans="1:6" x14ac:dyDescent="0.25">
      <c r="A276" s="196" t="s">
        <v>388</v>
      </c>
      <c r="B276" s="199">
        <v>15</v>
      </c>
      <c r="C276" s="5" t="s">
        <v>148</v>
      </c>
      <c r="D276" s="202" t="s">
        <v>40</v>
      </c>
      <c r="E276" s="203"/>
    </row>
    <row r="277" spans="1:6" ht="24" x14ac:dyDescent="0.25">
      <c r="A277" s="197"/>
      <c r="B277" s="200"/>
      <c r="C277" s="6" t="s">
        <v>180</v>
      </c>
      <c r="D277" s="7" t="s">
        <v>147</v>
      </c>
      <c r="E277" s="111">
        <v>347.863</v>
      </c>
      <c r="F277" s="167" t="str">
        <f t="shared" ref="F277:F292" si="15">+$D$276</f>
        <v>5 su 7</v>
      </c>
    </row>
    <row r="278" spans="1:6" ht="24" x14ac:dyDescent="0.25">
      <c r="A278" s="197"/>
      <c r="B278" s="200"/>
      <c r="C278" s="6" t="s">
        <v>181</v>
      </c>
      <c r="D278" s="7" t="s">
        <v>147</v>
      </c>
      <c r="E278" s="111">
        <v>130.59800000000001</v>
      </c>
      <c r="F278" s="167" t="str">
        <f t="shared" si="15"/>
        <v>5 su 7</v>
      </c>
    </row>
    <row r="279" spans="1:6" ht="24" x14ac:dyDescent="0.25">
      <c r="A279" s="197"/>
      <c r="B279" s="200"/>
      <c r="C279" s="6" t="s">
        <v>182</v>
      </c>
      <c r="D279" s="7" t="s">
        <v>147</v>
      </c>
      <c r="E279" s="111">
        <v>37.887999999999998</v>
      </c>
      <c r="F279" s="167" t="str">
        <f t="shared" si="15"/>
        <v>5 su 7</v>
      </c>
    </row>
    <row r="280" spans="1:6" ht="24" x14ac:dyDescent="0.25">
      <c r="A280" s="197"/>
      <c r="B280" s="200"/>
      <c r="C280" s="6" t="s">
        <v>183</v>
      </c>
      <c r="D280" s="7" t="s">
        <v>147</v>
      </c>
      <c r="E280" s="111">
        <v>30.707000000000001</v>
      </c>
      <c r="F280" s="167" t="str">
        <f t="shared" si="15"/>
        <v>5 su 7</v>
      </c>
    </row>
    <row r="281" spans="1:6" ht="24" x14ac:dyDescent="0.25">
      <c r="A281" s="197"/>
      <c r="B281" s="200"/>
      <c r="C281" s="6" t="s">
        <v>184</v>
      </c>
      <c r="D281" s="7" t="s">
        <v>147</v>
      </c>
      <c r="E281" s="114"/>
      <c r="F281" s="167" t="str">
        <f t="shared" si="15"/>
        <v>5 su 7</v>
      </c>
    </row>
    <row r="282" spans="1:6" ht="24" x14ac:dyDescent="0.25">
      <c r="A282" s="197"/>
      <c r="B282" s="200"/>
      <c r="C282" s="8" t="s">
        <v>164</v>
      </c>
      <c r="D282" s="7" t="s">
        <v>147</v>
      </c>
      <c r="E282" s="112"/>
      <c r="F282" s="167" t="str">
        <f t="shared" si="15"/>
        <v>5 su 7</v>
      </c>
    </row>
    <row r="283" spans="1:6" ht="24" x14ac:dyDescent="0.25">
      <c r="A283" s="197"/>
      <c r="B283" s="200"/>
      <c r="C283" s="8" t="s">
        <v>165</v>
      </c>
      <c r="D283" s="7" t="s">
        <v>147</v>
      </c>
      <c r="E283" s="112"/>
      <c r="F283" s="167" t="str">
        <f t="shared" si="15"/>
        <v>5 su 7</v>
      </c>
    </row>
    <row r="284" spans="1:6" ht="24" x14ac:dyDescent="0.25">
      <c r="A284" s="197"/>
      <c r="B284" s="200"/>
      <c r="C284" s="8" t="s">
        <v>166</v>
      </c>
      <c r="D284" s="7" t="s">
        <v>147</v>
      </c>
      <c r="E284" s="112"/>
      <c r="F284" s="167" t="str">
        <f t="shared" si="15"/>
        <v>5 su 7</v>
      </c>
    </row>
    <row r="285" spans="1:6" ht="24" x14ac:dyDescent="0.25">
      <c r="A285" s="197"/>
      <c r="B285" s="200"/>
      <c r="C285" s="8" t="s">
        <v>167</v>
      </c>
      <c r="D285" s="7" t="s">
        <v>147</v>
      </c>
      <c r="E285" s="112"/>
      <c r="F285" s="167" t="str">
        <f t="shared" si="15"/>
        <v>5 su 7</v>
      </c>
    </row>
    <row r="286" spans="1:6" ht="24" x14ac:dyDescent="0.25">
      <c r="A286" s="197"/>
      <c r="B286" s="200"/>
      <c r="C286" s="8" t="s">
        <v>185</v>
      </c>
      <c r="D286" s="7" t="s">
        <v>147</v>
      </c>
      <c r="E286" s="112"/>
      <c r="F286" s="167" t="str">
        <f t="shared" si="15"/>
        <v>5 su 7</v>
      </c>
    </row>
    <row r="287" spans="1:6" ht="24" x14ac:dyDescent="0.25">
      <c r="A287" s="197"/>
      <c r="B287" s="200"/>
      <c r="C287" s="8" t="s">
        <v>168</v>
      </c>
      <c r="D287" s="7" t="s">
        <v>147</v>
      </c>
      <c r="E287" s="112"/>
      <c r="F287" s="167" t="str">
        <f t="shared" si="15"/>
        <v>5 su 7</v>
      </c>
    </row>
    <row r="288" spans="1:6" ht="24" x14ac:dyDescent="0.25">
      <c r="A288" s="197"/>
      <c r="B288" s="200"/>
      <c r="C288" s="8" t="s">
        <v>169</v>
      </c>
      <c r="D288" s="7" t="s">
        <v>147</v>
      </c>
      <c r="E288" s="112"/>
      <c r="F288" s="167" t="str">
        <f t="shared" si="15"/>
        <v>5 su 7</v>
      </c>
    </row>
    <row r="289" spans="1:6" ht="24" x14ac:dyDescent="0.25">
      <c r="A289" s="197"/>
      <c r="B289" s="200"/>
      <c r="C289" s="8" t="s">
        <v>170</v>
      </c>
      <c r="D289" s="7" t="s">
        <v>147</v>
      </c>
      <c r="E289" s="112"/>
      <c r="F289" s="167" t="str">
        <f t="shared" si="15"/>
        <v>5 su 7</v>
      </c>
    </row>
    <row r="290" spans="1:6" ht="24" x14ac:dyDescent="0.25">
      <c r="A290" s="197"/>
      <c r="B290" s="200"/>
      <c r="C290" s="8" t="s">
        <v>171</v>
      </c>
      <c r="D290" s="7" t="s">
        <v>147</v>
      </c>
      <c r="E290" s="112"/>
      <c r="F290" s="167" t="str">
        <f t="shared" si="15"/>
        <v>5 su 7</v>
      </c>
    </row>
    <row r="291" spans="1:6" ht="38.25" x14ac:dyDescent="0.25">
      <c r="A291" s="197"/>
      <c r="B291" s="200"/>
      <c r="C291" s="6" t="s">
        <v>186</v>
      </c>
      <c r="D291" s="7" t="s">
        <v>147</v>
      </c>
      <c r="E291" s="111">
        <v>233.52199999999999</v>
      </c>
      <c r="F291" s="167" t="str">
        <f t="shared" si="15"/>
        <v>5 su 7</v>
      </c>
    </row>
    <row r="292" spans="1:6" ht="24.75" thickBot="1" x14ac:dyDescent="0.3">
      <c r="A292" s="198"/>
      <c r="B292" s="201"/>
      <c r="C292" s="9" t="s">
        <v>172</v>
      </c>
      <c r="D292" s="10" t="s">
        <v>147</v>
      </c>
      <c r="E292" s="113"/>
      <c r="F292" s="167" t="str">
        <f t="shared" si="15"/>
        <v>5 su 7</v>
      </c>
    </row>
    <row r="293" spans="1:6" ht="26.25" thickBot="1" x14ac:dyDescent="0.3">
      <c r="A293" s="3" t="s">
        <v>199</v>
      </c>
      <c r="B293" s="4" t="s">
        <v>1</v>
      </c>
      <c r="C293" s="194" t="s">
        <v>488</v>
      </c>
      <c r="D293" s="194"/>
      <c r="E293" s="195"/>
    </row>
    <row r="294" spans="1:6" ht="15" customHeight="1" x14ac:dyDescent="0.25">
      <c r="A294" s="196" t="s">
        <v>389</v>
      </c>
      <c r="B294" s="199">
        <v>16</v>
      </c>
      <c r="C294" s="5" t="s">
        <v>148</v>
      </c>
      <c r="D294" s="202" t="s">
        <v>40</v>
      </c>
      <c r="E294" s="203"/>
    </row>
    <row r="295" spans="1:6" ht="24" x14ac:dyDescent="0.25">
      <c r="A295" s="197"/>
      <c r="B295" s="200"/>
      <c r="C295" s="6" t="s">
        <v>180</v>
      </c>
      <c r="D295" s="7" t="s">
        <v>147</v>
      </c>
      <c r="E295" s="111"/>
      <c r="F295" s="167" t="str">
        <f t="shared" ref="F295:F310" si="16">$D$294</f>
        <v>5 su 7</v>
      </c>
    </row>
    <row r="296" spans="1:6" ht="24" x14ac:dyDescent="0.25">
      <c r="A296" s="197"/>
      <c r="B296" s="200"/>
      <c r="C296" s="6" t="s">
        <v>181</v>
      </c>
      <c r="D296" s="7" t="s">
        <v>147</v>
      </c>
      <c r="E296" s="111"/>
      <c r="F296" s="167" t="str">
        <f t="shared" si="16"/>
        <v>5 su 7</v>
      </c>
    </row>
    <row r="297" spans="1:6" ht="24" x14ac:dyDescent="0.25">
      <c r="A297" s="197"/>
      <c r="B297" s="200"/>
      <c r="C297" s="6" t="s">
        <v>182</v>
      </c>
      <c r="D297" s="7" t="s">
        <v>147</v>
      </c>
      <c r="E297" s="111">
        <v>7</v>
      </c>
      <c r="F297" s="167" t="str">
        <f t="shared" si="16"/>
        <v>5 su 7</v>
      </c>
    </row>
    <row r="298" spans="1:6" ht="24" x14ac:dyDescent="0.25">
      <c r="A298" s="197"/>
      <c r="B298" s="200"/>
      <c r="C298" s="6" t="s">
        <v>183</v>
      </c>
      <c r="D298" s="7" t="s">
        <v>147</v>
      </c>
      <c r="E298" s="111">
        <v>150</v>
      </c>
      <c r="F298" s="167" t="str">
        <f t="shared" si="16"/>
        <v>5 su 7</v>
      </c>
    </row>
    <row r="299" spans="1:6" ht="24" x14ac:dyDescent="0.25">
      <c r="A299" s="197"/>
      <c r="B299" s="200"/>
      <c r="C299" s="6" t="s">
        <v>184</v>
      </c>
      <c r="D299" s="7" t="s">
        <v>147</v>
      </c>
      <c r="E299" s="114"/>
      <c r="F299" s="167" t="str">
        <f t="shared" si="16"/>
        <v>5 su 7</v>
      </c>
    </row>
    <row r="300" spans="1:6" ht="24" x14ac:dyDescent="0.25">
      <c r="A300" s="197"/>
      <c r="B300" s="200"/>
      <c r="C300" s="8" t="s">
        <v>164</v>
      </c>
      <c r="D300" s="7" t="s">
        <v>147</v>
      </c>
      <c r="E300" s="112"/>
      <c r="F300" s="167" t="str">
        <f t="shared" si="16"/>
        <v>5 su 7</v>
      </c>
    </row>
    <row r="301" spans="1:6" ht="24" x14ac:dyDescent="0.25">
      <c r="A301" s="197"/>
      <c r="B301" s="200"/>
      <c r="C301" s="8" t="s">
        <v>165</v>
      </c>
      <c r="D301" s="7" t="s">
        <v>147</v>
      </c>
      <c r="E301" s="112"/>
      <c r="F301" s="167" t="str">
        <f t="shared" si="16"/>
        <v>5 su 7</v>
      </c>
    </row>
    <row r="302" spans="1:6" ht="24" x14ac:dyDescent="0.25">
      <c r="A302" s="197"/>
      <c r="B302" s="200"/>
      <c r="C302" s="8" t="s">
        <v>166</v>
      </c>
      <c r="D302" s="7" t="s">
        <v>147</v>
      </c>
      <c r="E302" s="112"/>
      <c r="F302" s="167" t="str">
        <f t="shared" si="16"/>
        <v>5 su 7</v>
      </c>
    </row>
    <row r="303" spans="1:6" ht="24" x14ac:dyDescent="0.25">
      <c r="A303" s="197"/>
      <c r="B303" s="200"/>
      <c r="C303" s="8" t="s">
        <v>167</v>
      </c>
      <c r="D303" s="7" t="s">
        <v>147</v>
      </c>
      <c r="E303" s="112"/>
      <c r="F303" s="167" t="str">
        <f t="shared" si="16"/>
        <v>5 su 7</v>
      </c>
    </row>
    <row r="304" spans="1:6" ht="24" x14ac:dyDescent="0.25">
      <c r="A304" s="197"/>
      <c r="B304" s="200"/>
      <c r="C304" s="8" t="s">
        <v>185</v>
      </c>
      <c r="D304" s="7" t="s">
        <v>147</v>
      </c>
      <c r="E304" s="112"/>
      <c r="F304" s="167" t="str">
        <f t="shared" si="16"/>
        <v>5 su 7</v>
      </c>
    </row>
    <row r="305" spans="1:6" ht="24" x14ac:dyDescent="0.25">
      <c r="A305" s="197"/>
      <c r="B305" s="200"/>
      <c r="C305" s="8" t="s">
        <v>168</v>
      </c>
      <c r="D305" s="7" t="s">
        <v>147</v>
      </c>
      <c r="E305" s="112"/>
      <c r="F305" s="167" t="str">
        <f t="shared" si="16"/>
        <v>5 su 7</v>
      </c>
    </row>
    <row r="306" spans="1:6" ht="24" x14ac:dyDescent="0.25">
      <c r="A306" s="197"/>
      <c r="B306" s="200"/>
      <c r="C306" s="8" t="s">
        <v>169</v>
      </c>
      <c r="D306" s="7" t="s">
        <v>147</v>
      </c>
      <c r="E306" s="112"/>
      <c r="F306" s="167" t="str">
        <f t="shared" si="16"/>
        <v>5 su 7</v>
      </c>
    </row>
    <row r="307" spans="1:6" ht="24" x14ac:dyDescent="0.25">
      <c r="A307" s="197"/>
      <c r="B307" s="200"/>
      <c r="C307" s="8" t="s">
        <v>170</v>
      </c>
      <c r="D307" s="7" t="s">
        <v>147</v>
      </c>
      <c r="E307" s="112"/>
      <c r="F307" s="167" t="str">
        <f t="shared" si="16"/>
        <v>5 su 7</v>
      </c>
    </row>
    <row r="308" spans="1:6" ht="24" x14ac:dyDescent="0.25">
      <c r="A308" s="197"/>
      <c r="B308" s="200"/>
      <c r="C308" s="8" t="s">
        <v>171</v>
      </c>
      <c r="D308" s="7" t="s">
        <v>147</v>
      </c>
      <c r="E308" s="112"/>
      <c r="F308" s="167" t="str">
        <f t="shared" si="16"/>
        <v>5 su 7</v>
      </c>
    </row>
    <row r="309" spans="1:6" ht="38.25" x14ac:dyDescent="0.25">
      <c r="A309" s="197"/>
      <c r="B309" s="200"/>
      <c r="C309" s="6" t="s">
        <v>186</v>
      </c>
      <c r="D309" s="7" t="s">
        <v>147</v>
      </c>
      <c r="E309" s="111">
        <v>30</v>
      </c>
      <c r="F309" s="167" t="str">
        <f t="shared" si="16"/>
        <v>5 su 7</v>
      </c>
    </row>
    <row r="310" spans="1:6" ht="24.75" thickBot="1" x14ac:dyDescent="0.3">
      <c r="A310" s="198"/>
      <c r="B310" s="201"/>
      <c r="C310" s="9" t="s">
        <v>172</v>
      </c>
      <c r="D310" s="10" t="s">
        <v>147</v>
      </c>
      <c r="E310" s="113"/>
      <c r="F310" s="167" t="str">
        <f t="shared" si="16"/>
        <v>5 su 7</v>
      </c>
    </row>
    <row r="311" spans="1:6" ht="26.25" thickBot="1" x14ac:dyDescent="0.3">
      <c r="A311" s="3" t="s">
        <v>199</v>
      </c>
      <c r="B311" s="4" t="s">
        <v>1</v>
      </c>
      <c r="C311" s="194" t="s">
        <v>441</v>
      </c>
      <c r="D311" s="194"/>
      <c r="E311" s="195"/>
    </row>
    <row r="312" spans="1:6" x14ac:dyDescent="0.25">
      <c r="A312" s="196" t="s">
        <v>360</v>
      </c>
      <c r="B312" s="199">
        <v>17</v>
      </c>
      <c r="C312" s="5" t="s">
        <v>148</v>
      </c>
      <c r="D312" s="202" t="s">
        <v>40</v>
      </c>
      <c r="E312" s="203"/>
    </row>
    <row r="313" spans="1:6" ht="24" x14ac:dyDescent="0.25">
      <c r="A313" s="197"/>
      <c r="B313" s="200"/>
      <c r="C313" s="6" t="s">
        <v>180</v>
      </c>
      <c r="D313" s="7" t="s">
        <v>147</v>
      </c>
      <c r="E313" s="111">
        <v>156.78899999999999</v>
      </c>
      <c r="F313" s="167" t="str">
        <f t="shared" ref="F313:F328" si="17">$D$312</f>
        <v>5 su 7</v>
      </c>
    </row>
    <row r="314" spans="1:6" ht="24" x14ac:dyDescent="0.25">
      <c r="A314" s="197"/>
      <c r="B314" s="200"/>
      <c r="C314" s="6" t="s">
        <v>181</v>
      </c>
      <c r="D314" s="7" t="s">
        <v>147</v>
      </c>
      <c r="E314" s="111">
        <v>68.902000000000001</v>
      </c>
      <c r="F314" s="167" t="str">
        <f t="shared" si="17"/>
        <v>5 su 7</v>
      </c>
    </row>
    <row r="315" spans="1:6" ht="24" x14ac:dyDescent="0.25">
      <c r="A315" s="197"/>
      <c r="B315" s="200"/>
      <c r="C315" s="6" t="s">
        <v>182</v>
      </c>
      <c r="D315" s="7" t="s">
        <v>147</v>
      </c>
      <c r="E315" s="111">
        <v>7.1849999999999996</v>
      </c>
      <c r="F315" s="167" t="str">
        <f t="shared" si="17"/>
        <v>5 su 7</v>
      </c>
    </row>
    <row r="316" spans="1:6" ht="24" x14ac:dyDescent="0.25">
      <c r="A316" s="197"/>
      <c r="B316" s="200"/>
      <c r="C316" s="6" t="s">
        <v>183</v>
      </c>
      <c r="D316" s="7" t="s">
        <v>147</v>
      </c>
      <c r="E316" s="111">
        <v>25.907</v>
      </c>
      <c r="F316" s="167" t="str">
        <f t="shared" si="17"/>
        <v>5 su 7</v>
      </c>
    </row>
    <row r="317" spans="1:6" ht="24" x14ac:dyDescent="0.25">
      <c r="A317" s="197"/>
      <c r="B317" s="200"/>
      <c r="C317" s="6" t="s">
        <v>184</v>
      </c>
      <c r="D317" s="7" t="s">
        <v>147</v>
      </c>
      <c r="E317" s="114"/>
      <c r="F317" s="167" t="str">
        <f t="shared" si="17"/>
        <v>5 su 7</v>
      </c>
    </row>
    <row r="318" spans="1:6" ht="24" x14ac:dyDescent="0.25">
      <c r="A318" s="197"/>
      <c r="B318" s="200"/>
      <c r="C318" s="8" t="s">
        <v>164</v>
      </c>
      <c r="D318" s="7" t="s">
        <v>147</v>
      </c>
      <c r="E318" s="112"/>
      <c r="F318" s="167" t="str">
        <f t="shared" si="17"/>
        <v>5 su 7</v>
      </c>
    </row>
    <row r="319" spans="1:6" ht="24" x14ac:dyDescent="0.25">
      <c r="A319" s="197"/>
      <c r="B319" s="200"/>
      <c r="C319" s="8" t="s">
        <v>165</v>
      </c>
      <c r="D319" s="7" t="s">
        <v>147</v>
      </c>
      <c r="E319" s="112"/>
      <c r="F319" s="167" t="str">
        <f t="shared" si="17"/>
        <v>5 su 7</v>
      </c>
    </row>
    <row r="320" spans="1:6" ht="24" x14ac:dyDescent="0.25">
      <c r="A320" s="197"/>
      <c r="B320" s="200"/>
      <c r="C320" s="8" t="s">
        <v>166</v>
      </c>
      <c r="D320" s="7" t="s">
        <v>147</v>
      </c>
      <c r="E320" s="112"/>
      <c r="F320" s="167" t="str">
        <f t="shared" si="17"/>
        <v>5 su 7</v>
      </c>
    </row>
    <row r="321" spans="1:6" ht="24" x14ac:dyDescent="0.25">
      <c r="A321" s="197"/>
      <c r="B321" s="200"/>
      <c r="C321" s="8" t="s">
        <v>167</v>
      </c>
      <c r="D321" s="7" t="s">
        <v>147</v>
      </c>
      <c r="E321" s="112"/>
      <c r="F321" s="167" t="str">
        <f t="shared" si="17"/>
        <v>5 su 7</v>
      </c>
    </row>
    <row r="322" spans="1:6" ht="24" x14ac:dyDescent="0.25">
      <c r="A322" s="197"/>
      <c r="B322" s="200"/>
      <c r="C322" s="8" t="s">
        <v>185</v>
      </c>
      <c r="D322" s="7" t="s">
        <v>147</v>
      </c>
      <c r="E322" s="112"/>
      <c r="F322" s="167" t="str">
        <f t="shared" si="17"/>
        <v>5 su 7</v>
      </c>
    </row>
    <row r="323" spans="1:6" ht="24" x14ac:dyDescent="0.25">
      <c r="A323" s="197"/>
      <c r="B323" s="200"/>
      <c r="C323" s="8" t="s">
        <v>168</v>
      </c>
      <c r="D323" s="7" t="s">
        <v>147</v>
      </c>
      <c r="E323" s="112"/>
      <c r="F323" s="167" t="str">
        <f t="shared" si="17"/>
        <v>5 su 7</v>
      </c>
    </row>
    <row r="324" spans="1:6" ht="24" x14ac:dyDescent="0.25">
      <c r="A324" s="197"/>
      <c r="B324" s="200"/>
      <c r="C324" s="8" t="s">
        <v>169</v>
      </c>
      <c r="D324" s="7" t="s">
        <v>147</v>
      </c>
      <c r="E324" s="112"/>
      <c r="F324" s="167" t="str">
        <f t="shared" si="17"/>
        <v>5 su 7</v>
      </c>
    </row>
    <row r="325" spans="1:6" ht="24" x14ac:dyDescent="0.25">
      <c r="A325" s="197"/>
      <c r="B325" s="200"/>
      <c r="C325" s="8" t="s">
        <v>170</v>
      </c>
      <c r="D325" s="7" t="s">
        <v>147</v>
      </c>
      <c r="E325" s="112"/>
      <c r="F325" s="167" t="str">
        <f t="shared" si="17"/>
        <v>5 su 7</v>
      </c>
    </row>
    <row r="326" spans="1:6" ht="24" x14ac:dyDescent="0.25">
      <c r="A326" s="197"/>
      <c r="B326" s="200"/>
      <c r="C326" s="8" t="s">
        <v>171</v>
      </c>
      <c r="D326" s="7" t="s">
        <v>147</v>
      </c>
      <c r="E326" s="112"/>
      <c r="F326" s="167" t="str">
        <f t="shared" si="17"/>
        <v>5 su 7</v>
      </c>
    </row>
    <row r="327" spans="1:6" ht="38.25" x14ac:dyDescent="0.25">
      <c r="A327" s="197"/>
      <c r="B327" s="200"/>
      <c r="C327" s="6" t="s">
        <v>186</v>
      </c>
      <c r="D327" s="7" t="s">
        <v>147</v>
      </c>
      <c r="E327" s="111"/>
      <c r="F327" s="167" t="str">
        <f t="shared" si="17"/>
        <v>5 su 7</v>
      </c>
    </row>
    <row r="328" spans="1:6" ht="24.75" thickBot="1" x14ac:dyDescent="0.3">
      <c r="A328" s="198"/>
      <c r="B328" s="201"/>
      <c r="C328" s="9" t="s">
        <v>172</v>
      </c>
      <c r="D328" s="10" t="s">
        <v>147</v>
      </c>
      <c r="E328" s="113"/>
      <c r="F328" s="167" t="str">
        <f t="shared" si="17"/>
        <v>5 su 7</v>
      </c>
    </row>
    <row r="329" spans="1:6" ht="26.25" thickBot="1" x14ac:dyDescent="0.3">
      <c r="A329" s="3" t="s">
        <v>199</v>
      </c>
      <c r="B329" s="4" t="s">
        <v>1</v>
      </c>
      <c r="C329" s="194" t="s">
        <v>442</v>
      </c>
      <c r="D329" s="194"/>
      <c r="E329" s="195"/>
    </row>
    <row r="330" spans="1:6" x14ac:dyDescent="0.25">
      <c r="A330" s="196" t="s">
        <v>390</v>
      </c>
      <c r="B330" s="199">
        <v>18</v>
      </c>
      <c r="C330" s="5" t="s">
        <v>148</v>
      </c>
      <c r="D330" s="202" t="s">
        <v>40</v>
      </c>
      <c r="E330" s="203"/>
    </row>
    <row r="331" spans="1:6" ht="24" customHeight="1" x14ac:dyDescent="0.25">
      <c r="A331" s="197"/>
      <c r="B331" s="200"/>
      <c r="C331" s="6" t="s">
        <v>180</v>
      </c>
      <c r="D331" s="7" t="s">
        <v>147</v>
      </c>
      <c r="E331" s="111">
        <v>199.755</v>
      </c>
      <c r="F331" s="167" t="str">
        <f t="shared" ref="F331:F346" si="18">$D$330</f>
        <v>5 su 7</v>
      </c>
    </row>
    <row r="332" spans="1:6" ht="29.25" customHeight="1" x14ac:dyDescent="0.25">
      <c r="A332" s="197"/>
      <c r="B332" s="200"/>
      <c r="C332" s="6" t="s">
        <v>181</v>
      </c>
      <c r="D332" s="7" t="s">
        <v>147</v>
      </c>
      <c r="E332" s="111">
        <f>107.801+244</f>
        <v>351.80099999999999</v>
      </c>
      <c r="F332" s="167" t="str">
        <f t="shared" si="18"/>
        <v>5 su 7</v>
      </c>
    </row>
    <row r="333" spans="1:6" ht="24" x14ac:dyDescent="0.25">
      <c r="A333" s="197"/>
      <c r="B333" s="200"/>
      <c r="C333" s="6" t="s">
        <v>182</v>
      </c>
      <c r="D333" s="7" t="s">
        <v>147</v>
      </c>
      <c r="E333" s="111">
        <v>22.132000000000001</v>
      </c>
      <c r="F333" s="167" t="str">
        <f t="shared" si="18"/>
        <v>5 su 7</v>
      </c>
    </row>
    <row r="334" spans="1:6" ht="24" x14ac:dyDescent="0.25">
      <c r="A334" s="197"/>
      <c r="B334" s="200"/>
      <c r="C334" s="6" t="s">
        <v>183</v>
      </c>
      <c r="D334" s="7" t="s">
        <v>147</v>
      </c>
      <c r="E334" s="111">
        <v>6.7649999999999997</v>
      </c>
      <c r="F334" s="167" t="str">
        <f t="shared" si="18"/>
        <v>5 su 7</v>
      </c>
    </row>
    <row r="335" spans="1:6" ht="24" x14ac:dyDescent="0.25">
      <c r="A335" s="197"/>
      <c r="B335" s="200"/>
      <c r="C335" s="6" t="s">
        <v>184</v>
      </c>
      <c r="D335" s="7" t="s">
        <v>147</v>
      </c>
      <c r="E335" s="114"/>
      <c r="F335" s="167" t="str">
        <f t="shared" si="18"/>
        <v>5 su 7</v>
      </c>
    </row>
    <row r="336" spans="1:6" ht="24" x14ac:dyDescent="0.25">
      <c r="A336" s="197"/>
      <c r="B336" s="200"/>
      <c r="C336" s="8" t="s">
        <v>164</v>
      </c>
      <c r="D336" s="7" t="s">
        <v>147</v>
      </c>
      <c r="E336" s="112"/>
      <c r="F336" s="167" t="str">
        <f t="shared" si="18"/>
        <v>5 su 7</v>
      </c>
    </row>
    <row r="337" spans="1:6" ht="24" x14ac:dyDescent="0.25">
      <c r="A337" s="197"/>
      <c r="B337" s="200"/>
      <c r="C337" s="8" t="s">
        <v>165</v>
      </c>
      <c r="D337" s="7" t="s">
        <v>147</v>
      </c>
      <c r="E337" s="112"/>
      <c r="F337" s="167" t="str">
        <f t="shared" si="18"/>
        <v>5 su 7</v>
      </c>
    </row>
    <row r="338" spans="1:6" ht="24" x14ac:dyDescent="0.25">
      <c r="A338" s="197"/>
      <c r="B338" s="200"/>
      <c r="C338" s="8" t="s">
        <v>166</v>
      </c>
      <c r="D338" s="7" t="s">
        <v>147</v>
      </c>
      <c r="E338" s="112"/>
      <c r="F338" s="167" t="str">
        <f t="shared" si="18"/>
        <v>5 su 7</v>
      </c>
    </row>
    <row r="339" spans="1:6" ht="24" x14ac:dyDescent="0.25">
      <c r="A339" s="197"/>
      <c r="B339" s="200"/>
      <c r="C339" s="8" t="s">
        <v>167</v>
      </c>
      <c r="D339" s="7" t="s">
        <v>147</v>
      </c>
      <c r="E339" s="112"/>
      <c r="F339" s="167" t="str">
        <f t="shared" si="18"/>
        <v>5 su 7</v>
      </c>
    </row>
    <row r="340" spans="1:6" ht="24" x14ac:dyDescent="0.25">
      <c r="A340" s="197"/>
      <c r="B340" s="200"/>
      <c r="C340" s="8" t="s">
        <v>185</v>
      </c>
      <c r="D340" s="7" t="s">
        <v>147</v>
      </c>
      <c r="E340" s="112"/>
      <c r="F340" s="167" t="str">
        <f t="shared" si="18"/>
        <v>5 su 7</v>
      </c>
    </row>
    <row r="341" spans="1:6" ht="24" x14ac:dyDescent="0.25">
      <c r="A341" s="197"/>
      <c r="B341" s="200"/>
      <c r="C341" s="8" t="s">
        <v>168</v>
      </c>
      <c r="D341" s="7" t="s">
        <v>147</v>
      </c>
      <c r="E341" s="112"/>
      <c r="F341" s="167" t="str">
        <f t="shared" si="18"/>
        <v>5 su 7</v>
      </c>
    </row>
    <row r="342" spans="1:6" ht="24" x14ac:dyDescent="0.25">
      <c r="A342" s="197"/>
      <c r="B342" s="200"/>
      <c r="C342" s="8" t="s">
        <v>169</v>
      </c>
      <c r="D342" s="7" t="s">
        <v>147</v>
      </c>
      <c r="E342" s="112"/>
      <c r="F342" s="167" t="str">
        <f t="shared" si="18"/>
        <v>5 su 7</v>
      </c>
    </row>
    <row r="343" spans="1:6" ht="24" x14ac:dyDescent="0.25">
      <c r="A343" s="197"/>
      <c r="B343" s="200"/>
      <c r="C343" s="8" t="s">
        <v>170</v>
      </c>
      <c r="D343" s="7" t="s">
        <v>147</v>
      </c>
      <c r="E343" s="112"/>
      <c r="F343" s="167" t="str">
        <f t="shared" si="18"/>
        <v>5 su 7</v>
      </c>
    </row>
    <row r="344" spans="1:6" ht="24" x14ac:dyDescent="0.25">
      <c r="A344" s="197"/>
      <c r="B344" s="200"/>
      <c r="C344" s="8" t="s">
        <v>171</v>
      </c>
      <c r="D344" s="7" t="s">
        <v>147</v>
      </c>
      <c r="E344" s="112"/>
      <c r="F344" s="167" t="str">
        <f t="shared" si="18"/>
        <v>5 su 7</v>
      </c>
    </row>
    <row r="345" spans="1:6" ht="38.25" x14ac:dyDescent="0.25">
      <c r="A345" s="197"/>
      <c r="B345" s="200"/>
      <c r="C345" s="6" t="s">
        <v>186</v>
      </c>
      <c r="D345" s="7" t="s">
        <v>147</v>
      </c>
      <c r="E345" s="170">
        <f>361+519+80+23</f>
        <v>983</v>
      </c>
      <c r="F345" s="167" t="str">
        <f t="shared" si="18"/>
        <v>5 su 7</v>
      </c>
    </row>
    <row r="346" spans="1:6" ht="24.75" thickBot="1" x14ac:dyDescent="0.3">
      <c r="A346" s="198"/>
      <c r="B346" s="201"/>
      <c r="C346" s="9" t="s">
        <v>172</v>
      </c>
      <c r="D346" s="10" t="s">
        <v>147</v>
      </c>
      <c r="E346" s="113"/>
      <c r="F346" s="167" t="str">
        <f t="shared" si="18"/>
        <v>5 su 7</v>
      </c>
    </row>
    <row r="347" spans="1:6" ht="26.25" thickBot="1" x14ac:dyDescent="0.3">
      <c r="A347" s="3" t="s">
        <v>199</v>
      </c>
      <c r="B347" s="4" t="s">
        <v>1</v>
      </c>
      <c r="C347" s="194" t="s">
        <v>443</v>
      </c>
      <c r="D347" s="194"/>
      <c r="E347" s="195"/>
    </row>
    <row r="348" spans="1:6" x14ac:dyDescent="0.25">
      <c r="A348" s="196" t="s">
        <v>391</v>
      </c>
      <c r="B348" s="199">
        <v>19</v>
      </c>
      <c r="C348" s="5" t="s">
        <v>148</v>
      </c>
      <c r="D348" s="202" t="s">
        <v>40</v>
      </c>
      <c r="E348" s="203"/>
    </row>
    <row r="349" spans="1:6" ht="24" x14ac:dyDescent="0.25">
      <c r="A349" s="197"/>
      <c r="B349" s="200"/>
      <c r="C349" s="6" t="s">
        <v>180</v>
      </c>
      <c r="D349" s="7" t="s">
        <v>147</v>
      </c>
      <c r="E349" s="111">
        <v>135.697</v>
      </c>
      <c r="F349" s="167" t="str">
        <f t="shared" ref="F349:F364" si="19">$D$348</f>
        <v>5 su 7</v>
      </c>
    </row>
    <row r="350" spans="1:6" ht="24" x14ac:dyDescent="0.25">
      <c r="A350" s="197"/>
      <c r="B350" s="200"/>
      <c r="C350" s="6" t="s">
        <v>181</v>
      </c>
      <c r="D350" s="7" t="s">
        <v>147</v>
      </c>
      <c r="E350" s="111">
        <v>77.947999999999993</v>
      </c>
      <c r="F350" s="167" t="str">
        <f t="shared" si="19"/>
        <v>5 su 7</v>
      </c>
    </row>
    <row r="351" spans="1:6" ht="24" x14ac:dyDescent="0.25">
      <c r="A351" s="197"/>
      <c r="B351" s="200"/>
      <c r="C351" s="6" t="s">
        <v>182</v>
      </c>
      <c r="D351" s="7" t="s">
        <v>147</v>
      </c>
      <c r="E351" s="111">
        <v>14.433</v>
      </c>
      <c r="F351" s="167" t="str">
        <f t="shared" si="19"/>
        <v>5 su 7</v>
      </c>
    </row>
    <row r="352" spans="1:6" ht="24" x14ac:dyDescent="0.25">
      <c r="A352" s="197"/>
      <c r="B352" s="200"/>
      <c r="C352" s="6" t="s">
        <v>183</v>
      </c>
      <c r="D352" s="7" t="s">
        <v>147</v>
      </c>
      <c r="E352" s="111">
        <v>61.57</v>
      </c>
      <c r="F352" s="167" t="str">
        <f t="shared" si="19"/>
        <v>5 su 7</v>
      </c>
    </row>
    <row r="353" spans="1:6" ht="24" x14ac:dyDescent="0.25">
      <c r="A353" s="197"/>
      <c r="B353" s="200"/>
      <c r="C353" s="6" t="s">
        <v>184</v>
      </c>
      <c r="D353" s="7" t="s">
        <v>147</v>
      </c>
      <c r="E353" s="114"/>
      <c r="F353" s="167" t="str">
        <f t="shared" si="19"/>
        <v>5 su 7</v>
      </c>
    </row>
    <row r="354" spans="1:6" ht="24" x14ac:dyDescent="0.25">
      <c r="A354" s="197"/>
      <c r="B354" s="200"/>
      <c r="C354" s="8" t="s">
        <v>164</v>
      </c>
      <c r="D354" s="7" t="s">
        <v>147</v>
      </c>
      <c r="E354" s="112"/>
      <c r="F354" s="167" t="str">
        <f t="shared" si="19"/>
        <v>5 su 7</v>
      </c>
    </row>
    <row r="355" spans="1:6" ht="24" x14ac:dyDescent="0.25">
      <c r="A355" s="197"/>
      <c r="B355" s="200"/>
      <c r="C355" s="8" t="s">
        <v>165</v>
      </c>
      <c r="D355" s="7" t="s">
        <v>147</v>
      </c>
      <c r="E355" s="112"/>
      <c r="F355" s="167" t="str">
        <f t="shared" si="19"/>
        <v>5 su 7</v>
      </c>
    </row>
    <row r="356" spans="1:6" ht="24" x14ac:dyDescent="0.25">
      <c r="A356" s="197"/>
      <c r="B356" s="200"/>
      <c r="C356" s="8" t="s">
        <v>166</v>
      </c>
      <c r="D356" s="7" t="s">
        <v>147</v>
      </c>
      <c r="E356" s="112"/>
      <c r="F356" s="167" t="str">
        <f t="shared" si="19"/>
        <v>5 su 7</v>
      </c>
    </row>
    <row r="357" spans="1:6" ht="24" x14ac:dyDescent="0.25">
      <c r="A357" s="197"/>
      <c r="B357" s="200"/>
      <c r="C357" s="8" t="s">
        <v>167</v>
      </c>
      <c r="D357" s="7" t="s">
        <v>147</v>
      </c>
      <c r="E357" s="112"/>
      <c r="F357" s="167" t="str">
        <f t="shared" si="19"/>
        <v>5 su 7</v>
      </c>
    </row>
    <row r="358" spans="1:6" ht="24" x14ac:dyDescent="0.25">
      <c r="A358" s="197"/>
      <c r="B358" s="200"/>
      <c r="C358" s="8" t="s">
        <v>185</v>
      </c>
      <c r="D358" s="7" t="s">
        <v>147</v>
      </c>
      <c r="E358" s="112"/>
      <c r="F358" s="167" t="str">
        <f t="shared" si="19"/>
        <v>5 su 7</v>
      </c>
    </row>
    <row r="359" spans="1:6" ht="24" x14ac:dyDescent="0.25">
      <c r="A359" s="197"/>
      <c r="B359" s="200"/>
      <c r="C359" s="8" t="s">
        <v>168</v>
      </c>
      <c r="D359" s="7" t="s">
        <v>147</v>
      </c>
      <c r="E359" s="112"/>
      <c r="F359" s="167" t="str">
        <f t="shared" si="19"/>
        <v>5 su 7</v>
      </c>
    </row>
    <row r="360" spans="1:6" ht="24" x14ac:dyDescent="0.25">
      <c r="A360" s="197"/>
      <c r="B360" s="200"/>
      <c r="C360" s="8" t="s">
        <v>169</v>
      </c>
      <c r="D360" s="7" t="s">
        <v>147</v>
      </c>
      <c r="E360" s="112"/>
      <c r="F360" s="167" t="str">
        <f t="shared" si="19"/>
        <v>5 su 7</v>
      </c>
    </row>
    <row r="361" spans="1:6" ht="24" x14ac:dyDescent="0.25">
      <c r="A361" s="197"/>
      <c r="B361" s="200"/>
      <c r="C361" s="8" t="s">
        <v>170</v>
      </c>
      <c r="D361" s="7" t="s">
        <v>147</v>
      </c>
      <c r="E361" s="112"/>
      <c r="F361" s="167" t="str">
        <f t="shared" si="19"/>
        <v>5 su 7</v>
      </c>
    </row>
    <row r="362" spans="1:6" ht="24" x14ac:dyDescent="0.25">
      <c r="A362" s="197"/>
      <c r="B362" s="200"/>
      <c r="C362" s="8" t="s">
        <v>171</v>
      </c>
      <c r="D362" s="7" t="s">
        <v>147</v>
      </c>
      <c r="E362" s="112"/>
      <c r="F362" s="167" t="str">
        <f t="shared" si="19"/>
        <v>5 su 7</v>
      </c>
    </row>
    <row r="363" spans="1:6" ht="38.25" x14ac:dyDescent="0.25">
      <c r="A363" s="197"/>
      <c r="B363" s="200"/>
      <c r="C363" s="6" t="s">
        <v>186</v>
      </c>
      <c r="D363" s="7" t="s">
        <v>147</v>
      </c>
      <c r="E363" s="111"/>
      <c r="F363" s="167" t="str">
        <f t="shared" si="19"/>
        <v>5 su 7</v>
      </c>
    </row>
    <row r="364" spans="1:6" ht="24.75" thickBot="1" x14ac:dyDescent="0.3">
      <c r="A364" s="198"/>
      <c r="B364" s="201"/>
      <c r="C364" s="9" t="s">
        <v>172</v>
      </c>
      <c r="D364" s="10" t="s">
        <v>147</v>
      </c>
      <c r="E364" s="113"/>
      <c r="F364" s="167" t="str">
        <f t="shared" si="19"/>
        <v>5 su 7</v>
      </c>
    </row>
    <row r="365" spans="1:6" ht="26.25" thickBot="1" x14ac:dyDescent="0.3">
      <c r="A365" s="3" t="s">
        <v>199</v>
      </c>
      <c r="B365" s="4" t="s">
        <v>1</v>
      </c>
      <c r="C365" s="194" t="s">
        <v>424</v>
      </c>
      <c r="D365" s="194"/>
      <c r="E365" s="195"/>
    </row>
    <row r="366" spans="1:6" x14ac:dyDescent="0.25">
      <c r="A366" s="196" t="s">
        <v>414</v>
      </c>
      <c r="B366" s="199">
        <v>20</v>
      </c>
      <c r="C366" s="5" t="s">
        <v>148</v>
      </c>
      <c r="D366" s="202" t="s">
        <v>40</v>
      </c>
      <c r="E366" s="203"/>
    </row>
    <row r="367" spans="1:6" ht="24" x14ac:dyDescent="0.25">
      <c r="A367" s="197"/>
      <c r="B367" s="200"/>
      <c r="C367" s="6" t="s">
        <v>180</v>
      </c>
      <c r="D367" s="7" t="s">
        <v>147</v>
      </c>
      <c r="E367" s="111">
        <f>145.95+17.38</f>
        <v>163.32999999999998</v>
      </c>
      <c r="F367" s="167" t="str">
        <f t="shared" ref="F367:F382" si="20">$D$348</f>
        <v>5 su 7</v>
      </c>
    </row>
    <row r="368" spans="1:6" ht="24" x14ac:dyDescent="0.25">
      <c r="A368" s="197"/>
      <c r="B368" s="200"/>
      <c r="C368" s="6" t="s">
        <v>181</v>
      </c>
      <c r="D368" s="7" t="s">
        <v>147</v>
      </c>
      <c r="E368" s="111">
        <v>28.67</v>
      </c>
      <c r="F368" s="167" t="str">
        <f t="shared" si="20"/>
        <v>5 su 7</v>
      </c>
    </row>
    <row r="369" spans="1:6" ht="24" x14ac:dyDescent="0.25">
      <c r="A369" s="197"/>
      <c r="B369" s="200"/>
      <c r="C369" s="6" t="s">
        <v>182</v>
      </c>
      <c r="D369" s="7" t="s">
        <v>147</v>
      </c>
      <c r="E369" s="111">
        <v>17.2</v>
      </c>
      <c r="F369" s="167" t="str">
        <f t="shared" si="20"/>
        <v>5 su 7</v>
      </c>
    </row>
    <row r="370" spans="1:6" ht="24" x14ac:dyDescent="0.25">
      <c r="A370" s="197"/>
      <c r="B370" s="200"/>
      <c r="C370" s="6" t="s">
        <v>183</v>
      </c>
      <c r="D370" s="7" t="s">
        <v>147</v>
      </c>
      <c r="E370" s="111"/>
      <c r="F370" s="167" t="str">
        <f t="shared" si="20"/>
        <v>5 su 7</v>
      </c>
    </row>
    <row r="371" spans="1:6" ht="24" x14ac:dyDescent="0.25">
      <c r="A371" s="197"/>
      <c r="B371" s="200"/>
      <c r="C371" s="6" t="s">
        <v>184</v>
      </c>
      <c r="D371" s="7" t="s">
        <v>147</v>
      </c>
      <c r="E371" s="114"/>
      <c r="F371" s="167" t="str">
        <f t="shared" si="20"/>
        <v>5 su 7</v>
      </c>
    </row>
    <row r="372" spans="1:6" ht="24" x14ac:dyDescent="0.25">
      <c r="A372" s="197"/>
      <c r="B372" s="200"/>
      <c r="C372" s="8" t="s">
        <v>164</v>
      </c>
      <c r="D372" s="7" t="s">
        <v>147</v>
      </c>
      <c r="E372" s="112"/>
      <c r="F372" s="167" t="str">
        <f t="shared" si="20"/>
        <v>5 su 7</v>
      </c>
    </row>
    <row r="373" spans="1:6" ht="24" x14ac:dyDescent="0.25">
      <c r="A373" s="197"/>
      <c r="B373" s="200"/>
      <c r="C373" s="8" t="s">
        <v>165</v>
      </c>
      <c r="D373" s="7" t="s">
        <v>147</v>
      </c>
      <c r="E373" s="112"/>
      <c r="F373" s="167" t="str">
        <f t="shared" si="20"/>
        <v>5 su 7</v>
      </c>
    </row>
    <row r="374" spans="1:6" ht="24" x14ac:dyDescent="0.25">
      <c r="A374" s="197"/>
      <c r="B374" s="200"/>
      <c r="C374" s="8" t="s">
        <v>166</v>
      </c>
      <c r="D374" s="7" t="s">
        <v>147</v>
      </c>
      <c r="E374" s="112"/>
      <c r="F374" s="167" t="str">
        <f t="shared" si="20"/>
        <v>5 su 7</v>
      </c>
    </row>
    <row r="375" spans="1:6" ht="24" x14ac:dyDescent="0.25">
      <c r="A375" s="197"/>
      <c r="B375" s="200"/>
      <c r="C375" s="8" t="s">
        <v>167</v>
      </c>
      <c r="D375" s="7" t="s">
        <v>147</v>
      </c>
      <c r="E375" s="112"/>
      <c r="F375" s="167" t="str">
        <f t="shared" si="20"/>
        <v>5 su 7</v>
      </c>
    </row>
    <row r="376" spans="1:6" ht="24" x14ac:dyDescent="0.25">
      <c r="A376" s="197"/>
      <c r="B376" s="200"/>
      <c r="C376" s="8" t="s">
        <v>185</v>
      </c>
      <c r="D376" s="7" t="s">
        <v>147</v>
      </c>
      <c r="E376" s="112"/>
      <c r="F376" s="167" t="str">
        <f t="shared" si="20"/>
        <v>5 su 7</v>
      </c>
    </row>
    <row r="377" spans="1:6" ht="24" x14ac:dyDescent="0.25">
      <c r="A377" s="197"/>
      <c r="B377" s="200"/>
      <c r="C377" s="8" t="s">
        <v>168</v>
      </c>
      <c r="D377" s="7" t="s">
        <v>147</v>
      </c>
      <c r="E377" s="112"/>
      <c r="F377" s="167" t="str">
        <f t="shared" si="20"/>
        <v>5 su 7</v>
      </c>
    </row>
    <row r="378" spans="1:6" ht="24" x14ac:dyDescent="0.25">
      <c r="A378" s="197"/>
      <c r="B378" s="200"/>
      <c r="C378" s="8" t="s">
        <v>169</v>
      </c>
      <c r="D378" s="7" t="s">
        <v>147</v>
      </c>
      <c r="E378" s="112"/>
      <c r="F378" s="167" t="str">
        <f t="shared" si="20"/>
        <v>5 su 7</v>
      </c>
    </row>
    <row r="379" spans="1:6" ht="24" x14ac:dyDescent="0.25">
      <c r="A379" s="197"/>
      <c r="B379" s="200"/>
      <c r="C379" s="8" t="s">
        <v>170</v>
      </c>
      <c r="D379" s="7" t="s">
        <v>147</v>
      </c>
      <c r="E379" s="112"/>
      <c r="F379" s="167" t="str">
        <f t="shared" si="20"/>
        <v>5 su 7</v>
      </c>
    </row>
    <row r="380" spans="1:6" ht="24" x14ac:dyDescent="0.25">
      <c r="A380" s="197"/>
      <c r="B380" s="200"/>
      <c r="C380" s="8" t="s">
        <v>171</v>
      </c>
      <c r="D380" s="7" t="s">
        <v>147</v>
      </c>
      <c r="E380" s="112"/>
      <c r="F380" s="167" t="str">
        <f t="shared" si="20"/>
        <v>5 su 7</v>
      </c>
    </row>
    <row r="381" spans="1:6" ht="38.25" x14ac:dyDescent="0.25">
      <c r="A381" s="197"/>
      <c r="B381" s="200"/>
      <c r="C381" s="6" t="s">
        <v>186</v>
      </c>
      <c r="D381" s="7" t="s">
        <v>147</v>
      </c>
      <c r="E381" s="111"/>
      <c r="F381" s="167" t="str">
        <f t="shared" si="20"/>
        <v>5 su 7</v>
      </c>
    </row>
    <row r="382" spans="1:6" ht="24.75" thickBot="1" x14ac:dyDescent="0.3">
      <c r="A382" s="198"/>
      <c r="B382" s="201"/>
      <c r="C382" s="9" t="s">
        <v>172</v>
      </c>
      <c r="D382" s="10" t="s">
        <v>147</v>
      </c>
      <c r="E382" s="113"/>
      <c r="F382" s="167" t="str">
        <f t="shared" si="20"/>
        <v>5 su 7</v>
      </c>
    </row>
  </sheetData>
  <mergeCells count="89">
    <mergeCell ref="A1:E1"/>
    <mergeCell ref="C347:E347"/>
    <mergeCell ref="A348:A364"/>
    <mergeCell ref="B348:B364"/>
    <mergeCell ref="D348:E348"/>
    <mergeCell ref="C311:E311"/>
    <mergeCell ref="A312:A328"/>
    <mergeCell ref="B312:B328"/>
    <mergeCell ref="D312:E312"/>
    <mergeCell ref="C329:E329"/>
    <mergeCell ref="A258:A274"/>
    <mergeCell ref="B258:B274"/>
    <mergeCell ref="D258:E258"/>
    <mergeCell ref="C275:E275"/>
    <mergeCell ref="A294:A310"/>
    <mergeCell ref="B294:B310"/>
    <mergeCell ref="A330:A346"/>
    <mergeCell ref="B330:B346"/>
    <mergeCell ref="D330:E330"/>
    <mergeCell ref="D294:E294"/>
    <mergeCell ref="C257:E257"/>
    <mergeCell ref="A276:A292"/>
    <mergeCell ref="B276:B292"/>
    <mergeCell ref="C149:E149"/>
    <mergeCell ref="C221:E221"/>
    <mergeCell ref="C203:E203"/>
    <mergeCell ref="C293:E293"/>
    <mergeCell ref="C185:E185"/>
    <mergeCell ref="D186:E186"/>
    <mergeCell ref="D276:E276"/>
    <mergeCell ref="A222:A238"/>
    <mergeCell ref="B222:B238"/>
    <mergeCell ref="D222:E222"/>
    <mergeCell ref="C239:E239"/>
    <mergeCell ref="A240:A256"/>
    <mergeCell ref="D240:E240"/>
    <mergeCell ref="B240:B256"/>
    <mergeCell ref="A114:A130"/>
    <mergeCell ref="B114:B130"/>
    <mergeCell ref="C131:E131"/>
    <mergeCell ref="A132:A148"/>
    <mergeCell ref="B132:B148"/>
    <mergeCell ref="D132:E132"/>
    <mergeCell ref="D114:E114"/>
    <mergeCell ref="A150:A166"/>
    <mergeCell ref="B150:B166"/>
    <mergeCell ref="D150:E150"/>
    <mergeCell ref="A204:A220"/>
    <mergeCell ref="B204:B220"/>
    <mergeCell ref="D204:E204"/>
    <mergeCell ref="C167:E167"/>
    <mergeCell ref="A186:A202"/>
    <mergeCell ref="B186:B202"/>
    <mergeCell ref="A168:A184"/>
    <mergeCell ref="B168:B184"/>
    <mergeCell ref="D168:E168"/>
    <mergeCell ref="C59:E59"/>
    <mergeCell ref="A60:A76"/>
    <mergeCell ref="D60:E60"/>
    <mergeCell ref="B96:B112"/>
    <mergeCell ref="D96:E96"/>
    <mergeCell ref="A78:A94"/>
    <mergeCell ref="B78:B94"/>
    <mergeCell ref="D78:E78"/>
    <mergeCell ref="C95:E95"/>
    <mergeCell ref="A96:A112"/>
    <mergeCell ref="A24:A40"/>
    <mergeCell ref="C41:E41"/>
    <mergeCell ref="A42:A58"/>
    <mergeCell ref="B42:B58"/>
    <mergeCell ref="D42:E42"/>
    <mergeCell ref="B24:B40"/>
    <mergeCell ref="D24:E24"/>
    <mergeCell ref="C365:E365"/>
    <mergeCell ref="A366:A382"/>
    <mergeCell ref="B366:B382"/>
    <mergeCell ref="D366:E366"/>
    <mergeCell ref="A2:E2"/>
    <mergeCell ref="A4:B4"/>
    <mergeCell ref="C4:E4"/>
    <mergeCell ref="C5:E5"/>
    <mergeCell ref="A6:A22"/>
    <mergeCell ref="B6:B22"/>
    <mergeCell ref="D6:E6"/>
    <mergeCell ref="A3:E3"/>
    <mergeCell ref="C113:E113"/>
    <mergeCell ref="C23:E23"/>
    <mergeCell ref="B60:B76"/>
    <mergeCell ref="C77:E77"/>
  </mergeCells>
  <dataValidations disablePrompts="1" count="1">
    <dataValidation type="list" allowBlank="1" showInputMessage="1" showErrorMessage="1" sqref="D6 D24 D60 D78 D150 D168 D186 D204 D222 D240 D96 D258 D294 D276 D330 D348 D114 D132 D312 D42 D366">
      <formula1>"5 su 7,6 su 7, 7 su 7"</formula1>
    </dataValidation>
  </dataValidations>
  <pageMargins left="0.25" right="0.25" top="0.75" bottom="0.75" header="0.3" footer="0.3"/>
  <pageSetup paperSize="9" scale="54" fitToHeight="0" orientation="portrait" r:id="rId1"/>
  <rowBreaks count="6" manualBreakCount="6">
    <brk id="58" max="5" man="1"/>
    <brk id="112" max="5" man="1"/>
    <brk id="166" max="5" man="1"/>
    <brk id="220" max="5" man="1"/>
    <brk id="274" max="5" man="1"/>
    <brk id="32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G25"/>
  <sheetViews>
    <sheetView showGridLines="0" view="pageBreakPreview" topLeftCell="B1" zoomScale="60" zoomScaleNormal="90" workbookViewId="0">
      <selection activeCell="F32" sqref="F32"/>
    </sheetView>
  </sheetViews>
  <sheetFormatPr defaultRowHeight="15" x14ac:dyDescent="0.25"/>
  <cols>
    <col min="1" max="1" width="4.140625" style="11" customWidth="1"/>
    <col min="2" max="2" width="102.42578125" style="11" customWidth="1"/>
    <col min="3" max="3" width="15.85546875" style="11" customWidth="1"/>
    <col min="4" max="4" width="18.28515625" style="11" customWidth="1"/>
    <col min="5" max="5" width="17.42578125" style="11" customWidth="1"/>
    <col min="6" max="6" width="17.140625" style="11" customWidth="1"/>
    <col min="7" max="7" width="16.42578125" style="11" customWidth="1"/>
    <col min="8" max="16384" width="9.140625" style="11"/>
  </cols>
  <sheetData>
    <row r="2" spans="2:7" x14ac:dyDescent="0.25">
      <c r="B2" s="223" t="s">
        <v>204</v>
      </c>
      <c r="C2" s="224"/>
      <c r="D2" s="224"/>
      <c r="E2" s="224"/>
      <c r="F2" s="224"/>
      <c r="G2" s="225"/>
    </row>
    <row r="3" spans="2:7" ht="28.5" customHeight="1" x14ac:dyDescent="0.25">
      <c r="B3" s="226" t="s">
        <v>197</v>
      </c>
      <c r="C3" s="226"/>
      <c r="D3" s="228" t="s">
        <v>203</v>
      </c>
      <c r="E3" s="220" t="s">
        <v>346</v>
      </c>
      <c r="F3" s="221"/>
      <c r="G3" s="222"/>
    </row>
    <row r="4" spans="2:7" x14ac:dyDescent="0.25">
      <c r="B4" s="227"/>
      <c r="C4" s="227"/>
      <c r="D4" s="229"/>
      <c r="E4" s="56" t="s">
        <v>40</v>
      </c>
      <c r="F4" s="56" t="s">
        <v>200</v>
      </c>
      <c r="G4" s="56" t="s">
        <v>201</v>
      </c>
    </row>
    <row r="5" spans="2:7" x14ac:dyDescent="0.25">
      <c r="B5" s="16" t="s">
        <v>180</v>
      </c>
      <c r="C5" s="20" t="s">
        <v>147</v>
      </c>
      <c r="D5" s="189">
        <f>SUMIF(Superfici!$C:$C,'Calcolo superfici totali'!B5,Superfici!$E:$E)</f>
        <v>7533.7940000000008</v>
      </c>
      <c r="E5" s="190">
        <f>SUMIFS(Superfici!$E:$E,Superfici!$F:$F,"5 su 7",Superfici!$C:$C,'Calcolo superfici totali'!B5)</f>
        <v>7323.7040000000006</v>
      </c>
      <c r="F5" s="190">
        <f>SUMIFS(Superfici!$E:$E,Superfici!$F:$F,"6 su 7",Superfici!$C:$C,'Calcolo superfici totali'!B5)</f>
        <v>210.09</v>
      </c>
      <c r="G5" s="190">
        <f>SUMIFS(Superfici!$E:$E,Superfici!$F:$F,"7 su 7",Superfici!$C:$C,'Calcolo superfici totali'!B5)</f>
        <v>0</v>
      </c>
    </row>
    <row r="6" spans="2:7" x14ac:dyDescent="0.25">
      <c r="B6" s="16" t="s">
        <v>181</v>
      </c>
      <c r="C6" s="20" t="s">
        <v>147</v>
      </c>
      <c r="D6" s="189">
        <f>SUMIF(Superfici!$C:$C,'Calcolo superfici totali'!B6,Superfici!$E:$E)</f>
        <v>4250.9990000000007</v>
      </c>
      <c r="E6" s="190">
        <f>SUMIFS(Superfici!$E:$E,Superfici!$F:$F,"5 su 7",Superfici!$C:$C,'Calcolo superfici totali'!B6)</f>
        <v>4148.8289999999997</v>
      </c>
      <c r="F6" s="190">
        <f>SUMIFS(Superfici!$E:$E,Superfici!$F:$F,"6 su 7",Superfici!$C:$C,'Calcolo superfici totali'!B6)</f>
        <v>102.17</v>
      </c>
      <c r="G6" s="190">
        <f>SUMIFS(Superfici!$E:$E,Superfici!$F:$F,"7 su 7",Superfici!$C:$C,'Calcolo superfici totali'!B6)</f>
        <v>0</v>
      </c>
    </row>
    <row r="7" spans="2:7" x14ac:dyDescent="0.25">
      <c r="B7" s="16" t="s">
        <v>182</v>
      </c>
      <c r="C7" s="20" t="s">
        <v>147</v>
      </c>
      <c r="D7" s="189">
        <f>SUMIF(Superfici!$C:$C,'Calcolo superfici totali'!B7,Superfici!$E:$E)</f>
        <v>683.94799999999998</v>
      </c>
      <c r="E7" s="190">
        <f>SUMIFS(Superfici!$E:$E,Superfici!$F:$F,"5 su 7",Superfici!$C:$C,'Calcolo superfici totali'!B7)</f>
        <v>669.62799999999993</v>
      </c>
      <c r="F7" s="190">
        <f>SUMIFS(Superfici!$E:$E,Superfici!$F:$F,"6 su 7",Superfici!$C:$C,'Calcolo superfici totali'!B7)</f>
        <v>14.32</v>
      </c>
      <c r="G7" s="190">
        <f>SUMIFS(Superfici!$E:$E,Superfici!$F:$F,"7 su 7",Superfici!$C:$C,'Calcolo superfici totali'!B7)</f>
        <v>0</v>
      </c>
    </row>
    <row r="8" spans="2:7" x14ac:dyDescent="0.25">
      <c r="B8" s="16" t="s">
        <v>183</v>
      </c>
      <c r="C8" s="20" t="s">
        <v>147</v>
      </c>
      <c r="D8" s="189">
        <f>SUMIF(Superfici!$C:$C,'Calcolo superfici totali'!B8,Superfici!$E:$E)</f>
        <v>3282.5840000000003</v>
      </c>
      <c r="E8" s="190">
        <f>SUMIFS(Superfici!$E:$E,Superfici!$F:$F,"5 su 7",Superfici!$C:$C,'Calcolo superfici totali'!B8)</f>
        <v>3280.904</v>
      </c>
      <c r="F8" s="190">
        <f>SUMIFS(Superfici!$E:$E,Superfici!$F:$F,"6 su 7",Superfici!$C:$C,'Calcolo superfici totali'!B8)</f>
        <v>1.68</v>
      </c>
      <c r="G8" s="190">
        <f>SUMIFS(Superfici!$E:$E,Superfici!$F:$F,"7 su 7",Superfici!$C:$C,'Calcolo superfici totali'!B8)</f>
        <v>0</v>
      </c>
    </row>
    <row r="9" spans="2:7" x14ac:dyDescent="0.25">
      <c r="B9" s="16" t="s">
        <v>184</v>
      </c>
      <c r="C9" s="20" t="s">
        <v>147</v>
      </c>
      <c r="D9" s="189">
        <f>SUMIF(Superfici!$C:$C,'Calcolo superfici totali'!B9,Superfici!$E:$E)</f>
        <v>340.78</v>
      </c>
      <c r="E9" s="190">
        <f>SUMIFS(Superfici!$E:$E,Superfici!$F:$F,"5 su 7",Superfici!$C:$C,'Calcolo superfici totali'!B9)</f>
        <v>340.78</v>
      </c>
      <c r="F9" s="190">
        <f>SUMIFS(Superfici!$E:$E,Superfici!$F:$F,"6 su 7",Superfici!$C:$C,'Calcolo superfici totali'!B9)</f>
        <v>0</v>
      </c>
      <c r="G9" s="190">
        <f>SUMIFS(Superfici!$E:$E,Superfici!$F:$F,"7 su 7",Superfici!$C:$C,'Calcolo superfici totali'!B9)</f>
        <v>0</v>
      </c>
    </row>
    <row r="10" spans="2:7" x14ac:dyDescent="0.25">
      <c r="B10" s="17" t="s">
        <v>164</v>
      </c>
      <c r="C10" s="20" t="s">
        <v>147</v>
      </c>
      <c r="D10" s="189">
        <f>SUMIF(Superfici!$C:$C,'Calcolo superfici totali'!B10,Superfici!$E:$E)</f>
        <v>0</v>
      </c>
      <c r="E10" s="190">
        <f>SUMIFS(Superfici!$E:$E,Superfici!$F:$F,"5 su 7",Superfici!$C:$C,'Calcolo superfici totali'!B10)</f>
        <v>0</v>
      </c>
      <c r="F10" s="190">
        <f>SUMIFS(Superfici!$E:$E,Superfici!$F:$F,"6 su 7",Superfici!$C:$C,'Calcolo superfici totali'!B10)</f>
        <v>0</v>
      </c>
      <c r="G10" s="190">
        <f>SUMIFS(Superfici!$E:$E,Superfici!$F:$F,"7 su 7",Superfici!$C:$C,'Calcolo superfici totali'!B10)</f>
        <v>0</v>
      </c>
    </row>
    <row r="11" spans="2:7" x14ac:dyDescent="0.25">
      <c r="B11" s="17" t="s">
        <v>165</v>
      </c>
      <c r="C11" s="20" t="s">
        <v>147</v>
      </c>
      <c r="D11" s="189">
        <f>SUMIF(Superfici!$C:$C,'Calcolo superfici totali'!B11,Superfici!$E:$E)</f>
        <v>0</v>
      </c>
      <c r="E11" s="190">
        <f>SUMIFS(Superfici!$E:$E,Superfici!$F:$F,"5 su 7",Superfici!$C:$C,'Calcolo superfici totali'!B11)</f>
        <v>0</v>
      </c>
      <c r="F11" s="190">
        <f>SUMIFS(Superfici!$E:$E,Superfici!$F:$F,"6 su 7",Superfici!$C:$C,'Calcolo superfici totali'!B11)</f>
        <v>0</v>
      </c>
      <c r="G11" s="190">
        <f>SUMIFS(Superfici!$E:$E,Superfici!$F:$F,"7 su 7",Superfici!$C:$C,'Calcolo superfici totali'!B11)</f>
        <v>0</v>
      </c>
    </row>
    <row r="12" spans="2:7" x14ac:dyDescent="0.25">
      <c r="B12" s="17" t="s">
        <v>166</v>
      </c>
      <c r="C12" s="20" t="s">
        <v>147</v>
      </c>
      <c r="D12" s="189">
        <f>SUMIF(Superfici!$C:$C,'Calcolo superfici totali'!B12,Superfici!$E:$E)</f>
        <v>938.16999999999985</v>
      </c>
      <c r="E12" s="190">
        <f>SUMIFS(Superfici!$E:$E,Superfici!$F:$F,"5 su 7",Superfici!$C:$C,'Calcolo superfici totali'!B12)</f>
        <v>938.16999999999985</v>
      </c>
      <c r="F12" s="190">
        <f>SUMIFS(Superfici!$E:$E,Superfici!$F:$F,"6 su 7",Superfici!$C:$C,'Calcolo superfici totali'!B12)</f>
        <v>0</v>
      </c>
      <c r="G12" s="190">
        <f>SUMIFS(Superfici!$E:$E,Superfici!$F:$F,"7 su 7",Superfici!$C:$C,'Calcolo superfici totali'!B12)</f>
        <v>0</v>
      </c>
    </row>
    <row r="13" spans="2:7" x14ac:dyDescent="0.25">
      <c r="B13" s="17" t="s">
        <v>167</v>
      </c>
      <c r="C13" s="20" t="s">
        <v>147</v>
      </c>
      <c r="D13" s="189">
        <f>SUMIF(Superfici!$C:$C,'Calcolo superfici totali'!B13,Superfici!$E:$E)</f>
        <v>0</v>
      </c>
      <c r="E13" s="190">
        <f>SUMIFS(Superfici!$E:$E,Superfici!$F:$F,"5 su 7",Superfici!$C:$C,'Calcolo superfici totali'!B13)</f>
        <v>0</v>
      </c>
      <c r="F13" s="190">
        <f>SUMIFS(Superfici!$E:$E,Superfici!$F:$F,"6 su 7",Superfici!$C:$C,'Calcolo superfici totali'!B13)</f>
        <v>0</v>
      </c>
      <c r="G13" s="190">
        <f>SUMIFS(Superfici!$E:$E,Superfici!$F:$F,"7 su 7",Superfici!$C:$C,'Calcolo superfici totali'!B13)</f>
        <v>0</v>
      </c>
    </row>
    <row r="14" spans="2:7" x14ac:dyDescent="0.25">
      <c r="B14" s="17" t="s">
        <v>185</v>
      </c>
      <c r="C14" s="20" t="s">
        <v>147</v>
      </c>
      <c r="D14" s="189">
        <f>SUMIF(Superfici!$C:$C,'Calcolo superfici totali'!B14,Superfici!$E:$E)</f>
        <v>0</v>
      </c>
      <c r="E14" s="190">
        <f>SUMIFS(Superfici!$E:$E,Superfici!$F:$F,"5 su 7",Superfici!$C:$C,'Calcolo superfici totali'!B14)</f>
        <v>0</v>
      </c>
      <c r="F14" s="190">
        <f>SUMIFS(Superfici!$E:$E,Superfici!$F:$F,"6 su 7",Superfici!$C:$C,'Calcolo superfici totali'!B14)</f>
        <v>0</v>
      </c>
      <c r="G14" s="190">
        <f>SUMIFS(Superfici!$E:$E,Superfici!$F:$F,"7 su 7",Superfici!$C:$C,'Calcolo superfici totali'!B14)</f>
        <v>0</v>
      </c>
    </row>
    <row r="15" spans="2:7" x14ac:dyDescent="0.25">
      <c r="B15" s="17" t="s">
        <v>168</v>
      </c>
      <c r="C15" s="20" t="s">
        <v>147</v>
      </c>
      <c r="D15" s="189">
        <f>SUMIF(Superfici!$C:$C,'Calcolo superfici totali'!B15,Superfici!$E:$E)</f>
        <v>0</v>
      </c>
      <c r="E15" s="190">
        <f>SUMIFS(Superfici!$E:$E,Superfici!$F:$F,"5 su 7",Superfici!$C:$C,'Calcolo superfici totali'!B15)</f>
        <v>0</v>
      </c>
      <c r="F15" s="190">
        <f>SUMIFS(Superfici!$E:$E,Superfici!$F:$F,"6 su 7",Superfici!$C:$C,'Calcolo superfici totali'!B15)</f>
        <v>0</v>
      </c>
      <c r="G15" s="190">
        <f>SUMIFS(Superfici!$E:$E,Superfici!$F:$F,"7 su 7",Superfici!$C:$C,'Calcolo superfici totali'!B15)</f>
        <v>0</v>
      </c>
    </row>
    <row r="16" spans="2:7" x14ac:dyDescent="0.25">
      <c r="B16" s="17" t="s">
        <v>169</v>
      </c>
      <c r="C16" s="20" t="s">
        <v>147</v>
      </c>
      <c r="D16" s="189">
        <f>SUMIF(Superfici!$C:$C,'Calcolo superfici totali'!B16,Superfici!$E:$E)</f>
        <v>0</v>
      </c>
      <c r="E16" s="190">
        <f>SUMIFS(Superfici!$E:$E,Superfici!$F:$F,"5 su 7",Superfici!$C:$C,'Calcolo superfici totali'!B16)</f>
        <v>0</v>
      </c>
      <c r="F16" s="190">
        <f>SUMIFS(Superfici!$E:$E,Superfici!$F:$F,"6 su 7",Superfici!$C:$C,'Calcolo superfici totali'!B16)</f>
        <v>0</v>
      </c>
      <c r="G16" s="190">
        <f>SUMIFS(Superfici!$E:$E,Superfici!$F:$F,"7 su 7",Superfici!$C:$C,'Calcolo superfici totali'!B16)</f>
        <v>0</v>
      </c>
    </row>
    <row r="17" spans="2:7" x14ac:dyDescent="0.25">
      <c r="B17" s="17" t="s">
        <v>170</v>
      </c>
      <c r="C17" s="20" t="s">
        <v>147</v>
      </c>
      <c r="D17" s="189">
        <f>SUMIF(Superfici!$C:$C,'Calcolo superfici totali'!B17,Superfici!$E:$E)</f>
        <v>0</v>
      </c>
      <c r="E17" s="190">
        <f>SUMIFS(Superfici!$E:$E,Superfici!$F:$F,"5 su 7",Superfici!$C:$C,'Calcolo superfici totali'!B17)</f>
        <v>0</v>
      </c>
      <c r="F17" s="190">
        <f>SUMIFS(Superfici!$E:$E,Superfici!$F:$F,"6 su 7",Superfici!$C:$C,'Calcolo superfici totali'!B17)</f>
        <v>0</v>
      </c>
      <c r="G17" s="190">
        <f>SUMIFS(Superfici!$E:$E,Superfici!$F:$F,"7 su 7",Superfici!$C:$C,'Calcolo superfici totali'!B17)</f>
        <v>0</v>
      </c>
    </row>
    <row r="18" spans="2:7" x14ac:dyDescent="0.25">
      <c r="B18" s="17" t="s">
        <v>171</v>
      </c>
      <c r="C18" s="20" t="s">
        <v>147</v>
      </c>
      <c r="D18" s="189">
        <f>SUMIF(Superfici!$C:$C,'Calcolo superfici totali'!B18,Superfici!$E:$E)</f>
        <v>0</v>
      </c>
      <c r="E18" s="190">
        <f>SUMIFS(Superfici!$E:$E,Superfici!$F:$F,"5 su 7",Superfici!$C:$C,'Calcolo superfici totali'!B18)</f>
        <v>0</v>
      </c>
      <c r="F18" s="190">
        <f>SUMIFS(Superfici!$E:$E,Superfici!$F:$F,"6 su 7",Superfici!$C:$C,'Calcolo superfici totali'!B18)</f>
        <v>0</v>
      </c>
      <c r="G18" s="190">
        <f>SUMIFS(Superfici!$E:$E,Superfici!$F:$F,"7 su 7",Superfici!$C:$C,'Calcolo superfici totali'!B18)</f>
        <v>0</v>
      </c>
    </row>
    <row r="19" spans="2:7" ht="45.75" customHeight="1" x14ac:dyDescent="0.25">
      <c r="B19" s="16" t="s">
        <v>186</v>
      </c>
      <c r="C19" s="20" t="s">
        <v>147</v>
      </c>
      <c r="D19" s="189">
        <f>SUMIF(Superfici!$C:$C,'Calcolo superfici totali'!B19,Superfici!$E:$E)</f>
        <v>3246.5520000000001</v>
      </c>
      <c r="E19" s="190">
        <f>SUMIFS(Superfici!$E:$E,Superfici!$F:$F,"5 su 7",Superfici!$C:$C,'Calcolo superfici totali'!B19)</f>
        <v>3246.5520000000001</v>
      </c>
      <c r="F19" s="190">
        <f>SUMIFS(Superfici!$E:$E,Superfici!$F:$F,"6 su 7",Superfici!$C:$C,'Calcolo superfici totali'!B19)</f>
        <v>0</v>
      </c>
      <c r="G19" s="190">
        <f>SUMIFS(Superfici!$E:$E,Superfici!$F:$F,"7 su 7",Superfici!$C:$C,'Calcolo superfici totali'!B19)</f>
        <v>0</v>
      </c>
    </row>
    <row r="20" spans="2:7" x14ac:dyDescent="0.25">
      <c r="B20" s="18" t="s">
        <v>172</v>
      </c>
      <c r="C20" s="21" t="s">
        <v>147</v>
      </c>
      <c r="D20" s="191">
        <f>SUMIF(Superfici!$C:$C,'Calcolo superfici totali'!B20,Superfici!$E:$E)</f>
        <v>951</v>
      </c>
      <c r="E20" s="190">
        <f>SUMIFS(Superfici!$E:$E,Superfici!$F:$F,"5 su 7",Superfici!$C:$C,'Calcolo superfici totali'!B20)</f>
        <v>951</v>
      </c>
      <c r="F20" s="190">
        <f>SUMIFS(Superfici!$E:$E,Superfici!$F:$F,"6 su 7",Superfici!$C:$C,'Calcolo superfici totali'!B20)</f>
        <v>0</v>
      </c>
      <c r="G20" s="190">
        <f>SUMIFS(Superfici!$E:$E,Superfici!$F:$F,"7 su 7",Superfici!$C:$C,'Calcolo superfici totali'!B20)</f>
        <v>0</v>
      </c>
    </row>
    <row r="21" spans="2:7" x14ac:dyDescent="0.25">
      <c r="B21" s="15" t="s">
        <v>198</v>
      </c>
      <c r="C21" s="19"/>
      <c r="D21" s="192">
        <f>SUM(D5:D20)</f>
        <v>21227.827000000001</v>
      </c>
      <c r="E21" s="193">
        <f>SUM(E5:E20)</f>
        <v>20899.566999999999</v>
      </c>
      <c r="F21" s="193">
        <f>SUM(F5:F20)</f>
        <v>328.26</v>
      </c>
      <c r="G21" s="193">
        <f>SUM(G5:G20)</f>
        <v>0</v>
      </c>
    </row>
    <row r="22" spans="2:7" x14ac:dyDescent="0.25">
      <c r="E22" s="145"/>
    </row>
    <row r="23" spans="2:7" x14ac:dyDescent="0.25">
      <c r="E23" s="145"/>
    </row>
    <row r="25" spans="2:7" x14ac:dyDescent="0.25">
      <c r="D25" s="145"/>
    </row>
  </sheetData>
  <mergeCells count="4">
    <mergeCell ref="E3:G3"/>
    <mergeCell ref="B2:G2"/>
    <mergeCell ref="B3:C4"/>
    <mergeCell ref="D3:D4"/>
  </mergeCell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8"/>
  <sheetViews>
    <sheetView showGridLines="0" topLeftCell="A4" zoomScale="90" zoomScaleNormal="90" workbookViewId="0">
      <selection activeCell="B70" sqref="B70"/>
    </sheetView>
  </sheetViews>
  <sheetFormatPr defaultRowHeight="15" x14ac:dyDescent="0.25"/>
  <cols>
    <col min="1" max="1" width="2.7109375" style="1" customWidth="1"/>
    <col min="2" max="2" width="79.85546875" style="1" customWidth="1"/>
    <col min="3" max="3" width="41.85546875" style="102" bestFit="1" customWidth="1"/>
    <col min="4" max="6" width="16.7109375" style="72" customWidth="1"/>
    <col min="7" max="16384" width="9.140625" style="1"/>
  </cols>
  <sheetData>
    <row r="1" spans="1:6" x14ac:dyDescent="0.25">
      <c r="B1" s="233"/>
      <c r="C1" s="233"/>
      <c r="D1" s="233"/>
      <c r="E1" s="233"/>
      <c r="F1" s="233"/>
    </row>
    <row r="2" spans="1:6" x14ac:dyDescent="0.25">
      <c r="A2" s="234" t="s">
        <v>229</v>
      </c>
      <c r="B2" s="237" t="s">
        <v>227</v>
      </c>
      <c r="C2" s="237"/>
      <c r="D2" s="237"/>
      <c r="E2" s="237"/>
      <c r="F2" s="238"/>
    </row>
    <row r="3" spans="1:6" x14ac:dyDescent="0.25">
      <c r="A3" s="235"/>
      <c r="B3" s="239" t="s">
        <v>314</v>
      </c>
      <c r="C3" s="240"/>
      <c r="D3" s="240"/>
      <c r="E3" s="240"/>
      <c r="F3" s="241"/>
    </row>
    <row r="4" spans="1:6" ht="48.75" customHeight="1" x14ac:dyDescent="0.25">
      <c r="A4" s="235"/>
      <c r="B4" s="242" t="s">
        <v>351</v>
      </c>
      <c r="C4" s="242"/>
      <c r="D4" s="242"/>
      <c r="E4" s="242"/>
      <c r="F4" s="243"/>
    </row>
    <row r="5" spans="1:6" ht="60" customHeight="1" x14ac:dyDescent="0.25">
      <c r="A5" s="236"/>
      <c r="B5" s="244" t="s">
        <v>347</v>
      </c>
      <c r="C5" s="245"/>
      <c r="D5" s="245"/>
      <c r="E5" s="245"/>
      <c r="F5" s="246"/>
    </row>
    <row r="6" spans="1:6" ht="15.75" thickBot="1" x14ac:dyDescent="0.3">
      <c r="C6" s="95"/>
    </row>
    <row r="7" spans="1:6" ht="16.5" thickTop="1" thickBot="1" x14ac:dyDescent="0.3">
      <c r="B7" s="230" t="s">
        <v>300</v>
      </c>
      <c r="C7" s="231"/>
      <c r="D7" s="231"/>
      <c r="E7" s="231"/>
      <c r="F7" s="232"/>
    </row>
    <row r="8" spans="1:6" ht="31.5" thickTop="1" thickBot="1" x14ac:dyDescent="0.3">
      <c r="B8" s="30" t="s">
        <v>193</v>
      </c>
      <c r="C8" s="96" t="s">
        <v>235</v>
      </c>
      <c r="D8" s="29" t="s">
        <v>205</v>
      </c>
      <c r="E8" s="29" t="s">
        <v>206</v>
      </c>
      <c r="F8" s="31" t="s">
        <v>207</v>
      </c>
    </row>
    <row r="9" spans="1:6" ht="24.75" thickTop="1" x14ac:dyDescent="0.25">
      <c r="B9" s="32" t="s">
        <v>209</v>
      </c>
      <c r="C9" s="98"/>
      <c r="D9" s="106"/>
      <c r="E9" s="84"/>
      <c r="F9" s="89"/>
    </row>
    <row r="10" spans="1:6" x14ac:dyDescent="0.25">
      <c r="B10" s="33" t="s">
        <v>11</v>
      </c>
      <c r="C10" s="99"/>
      <c r="D10" s="107"/>
      <c r="E10" s="85"/>
      <c r="F10" s="90"/>
    </row>
    <row r="11" spans="1:6" ht="24" x14ac:dyDescent="0.25">
      <c r="B11" s="34" t="s">
        <v>8</v>
      </c>
      <c r="C11" s="99"/>
      <c r="D11" s="107"/>
      <c r="E11" s="110"/>
      <c r="F11" s="90"/>
    </row>
    <row r="12" spans="1:6" x14ac:dyDescent="0.25">
      <c r="B12" s="34" t="s">
        <v>3</v>
      </c>
      <c r="C12" s="99"/>
      <c r="D12" s="107"/>
      <c r="E12" s="85"/>
      <c r="F12" s="90"/>
    </row>
    <row r="13" spans="1:6" x14ac:dyDescent="0.25">
      <c r="B13" s="33" t="s">
        <v>6</v>
      </c>
      <c r="C13" s="99"/>
      <c r="D13" s="107"/>
      <c r="E13" s="85"/>
      <c r="F13" s="90"/>
    </row>
    <row r="14" spans="1:6" x14ac:dyDescent="0.25">
      <c r="B14" s="33" t="s">
        <v>16</v>
      </c>
      <c r="C14" s="99"/>
      <c r="D14" s="107"/>
      <c r="E14" s="85"/>
      <c r="F14" s="90"/>
    </row>
    <row r="15" spans="1:6" x14ac:dyDescent="0.25">
      <c r="B15" s="33" t="s">
        <v>17</v>
      </c>
      <c r="C15" s="99"/>
      <c r="D15" s="107"/>
      <c r="E15" s="85"/>
      <c r="F15" s="90"/>
    </row>
    <row r="16" spans="1:6" x14ac:dyDescent="0.25">
      <c r="B16" s="36" t="s">
        <v>12</v>
      </c>
      <c r="C16" s="99"/>
      <c r="D16" s="107"/>
      <c r="E16" s="85"/>
      <c r="F16" s="90"/>
    </row>
    <row r="17" spans="2:6" x14ac:dyDescent="0.25">
      <c r="B17" s="33" t="s">
        <v>18</v>
      </c>
      <c r="C17" s="99"/>
      <c r="D17" s="107"/>
      <c r="E17" s="85"/>
      <c r="F17" s="90"/>
    </row>
    <row r="18" spans="2:6" x14ac:dyDescent="0.25">
      <c r="B18" s="33" t="s">
        <v>210</v>
      </c>
      <c r="C18" s="99"/>
      <c r="D18" s="107"/>
      <c r="E18" s="85"/>
      <c r="F18" s="90"/>
    </row>
    <row r="19" spans="2:6" x14ac:dyDescent="0.25">
      <c r="B19" s="33" t="s">
        <v>5</v>
      </c>
      <c r="C19" s="97"/>
      <c r="D19" s="108"/>
      <c r="E19" s="23"/>
      <c r="F19" s="35"/>
    </row>
    <row r="20" spans="2:6" x14ac:dyDescent="0.25">
      <c r="B20" s="33" t="s">
        <v>155</v>
      </c>
      <c r="C20" s="99"/>
      <c r="D20" s="107"/>
      <c r="E20" s="85"/>
      <c r="F20" s="90"/>
    </row>
    <row r="21" spans="2:6" ht="24" x14ac:dyDescent="0.25">
      <c r="B21" s="33" t="s">
        <v>211</v>
      </c>
      <c r="C21" s="184" t="s">
        <v>364</v>
      </c>
      <c r="D21" s="185">
        <v>1691.27</v>
      </c>
      <c r="E21" s="186">
        <v>15</v>
      </c>
      <c r="F21" s="187" t="s">
        <v>400</v>
      </c>
    </row>
    <row r="22" spans="2:6" x14ac:dyDescent="0.25">
      <c r="B22" s="33" t="s">
        <v>156</v>
      </c>
      <c r="C22" s="99"/>
      <c r="D22" s="107"/>
      <c r="E22" s="85"/>
      <c r="F22" s="90"/>
    </row>
    <row r="23" spans="2:6" x14ac:dyDescent="0.25">
      <c r="B23" s="33" t="s">
        <v>214</v>
      </c>
      <c r="C23" s="99"/>
      <c r="D23" s="107"/>
      <c r="E23" s="85"/>
      <c r="F23" s="90"/>
    </row>
    <row r="24" spans="2:6" ht="24" x14ac:dyDescent="0.25">
      <c r="B24" s="33" t="s">
        <v>212</v>
      </c>
      <c r="C24" s="99"/>
      <c r="D24" s="107"/>
      <c r="E24" s="85"/>
      <c r="F24" s="90"/>
    </row>
    <row r="25" spans="2:6" x14ac:dyDescent="0.25">
      <c r="B25" s="33" t="s">
        <v>213</v>
      </c>
      <c r="C25" s="99"/>
      <c r="D25" s="107"/>
      <c r="E25" s="85"/>
      <c r="F25" s="90"/>
    </row>
    <row r="26" spans="2:6" x14ac:dyDescent="0.25">
      <c r="B26" s="33" t="s">
        <v>33</v>
      </c>
      <c r="C26" s="99"/>
      <c r="D26" s="107"/>
      <c r="E26" s="85"/>
      <c r="F26" s="90"/>
    </row>
    <row r="27" spans="2:6" x14ac:dyDescent="0.25">
      <c r="B27" s="33" t="s">
        <v>214</v>
      </c>
      <c r="C27" s="99"/>
      <c r="D27" s="107"/>
      <c r="E27" s="85"/>
      <c r="F27" s="90"/>
    </row>
    <row r="28" spans="2:6" x14ac:dyDescent="0.25">
      <c r="B28" s="33" t="s">
        <v>215</v>
      </c>
      <c r="C28" s="99"/>
      <c r="D28" s="107"/>
      <c r="E28" s="85"/>
      <c r="F28" s="90"/>
    </row>
    <row r="29" spans="2:6" x14ac:dyDescent="0.25">
      <c r="B29" s="33" t="s">
        <v>216</v>
      </c>
      <c r="C29" s="99"/>
      <c r="D29" s="107"/>
      <c r="E29" s="85"/>
      <c r="F29" s="90"/>
    </row>
    <row r="30" spans="2:6" x14ac:dyDescent="0.25">
      <c r="B30" s="37" t="s">
        <v>217</v>
      </c>
      <c r="C30" s="99"/>
      <c r="D30" s="107"/>
      <c r="E30" s="85"/>
      <c r="F30" s="90"/>
    </row>
    <row r="31" spans="2:6" x14ac:dyDescent="0.25">
      <c r="B31" s="37" t="s">
        <v>218</v>
      </c>
      <c r="C31" s="99"/>
      <c r="D31" s="107"/>
      <c r="E31" s="85"/>
      <c r="F31" s="90"/>
    </row>
    <row r="32" spans="2:6" ht="15.75" thickBot="1" x14ac:dyDescent="0.3">
      <c r="B32" s="38" t="s">
        <v>23</v>
      </c>
      <c r="C32" s="100"/>
      <c r="D32" s="109"/>
      <c r="E32" s="86"/>
      <c r="F32" s="91"/>
    </row>
    <row r="33" spans="2:6" ht="31.5" thickTop="1" thickBot="1" x14ac:dyDescent="0.3">
      <c r="B33" s="39" t="s">
        <v>194</v>
      </c>
      <c r="C33" s="103" t="s">
        <v>358</v>
      </c>
      <c r="D33" s="40" t="s">
        <v>208</v>
      </c>
      <c r="E33" s="40" t="s">
        <v>206</v>
      </c>
      <c r="F33" s="41" t="s">
        <v>207</v>
      </c>
    </row>
    <row r="34" spans="2:6" ht="15.75" thickTop="1" x14ac:dyDescent="0.25">
      <c r="B34" s="24" t="s">
        <v>219</v>
      </c>
      <c r="C34" s="98"/>
      <c r="D34" s="87"/>
      <c r="E34" s="87"/>
      <c r="F34" s="92"/>
    </row>
    <row r="35" spans="2:6" x14ac:dyDescent="0.25">
      <c r="B35" s="25" t="s">
        <v>13</v>
      </c>
      <c r="C35" s="99"/>
      <c r="D35" s="85"/>
      <c r="E35" s="85"/>
      <c r="F35" s="93"/>
    </row>
    <row r="36" spans="2:6" x14ac:dyDescent="0.25">
      <c r="B36" s="25" t="s">
        <v>10</v>
      </c>
      <c r="C36" s="99"/>
      <c r="D36" s="85"/>
      <c r="E36" s="110"/>
      <c r="F36" s="93"/>
    </row>
    <row r="37" spans="2:6" x14ac:dyDescent="0.25">
      <c r="B37" s="25" t="s">
        <v>9</v>
      </c>
      <c r="C37" s="99"/>
      <c r="D37" s="85"/>
      <c r="E37" s="85"/>
      <c r="F37" s="93"/>
    </row>
    <row r="38" spans="2:6" x14ac:dyDescent="0.25">
      <c r="B38" s="25" t="s">
        <v>157</v>
      </c>
      <c r="C38" s="99"/>
      <c r="D38" s="85"/>
      <c r="E38" s="85"/>
      <c r="F38" s="93"/>
    </row>
    <row r="39" spans="2:6" x14ac:dyDescent="0.25">
      <c r="B39" s="25" t="s">
        <v>7</v>
      </c>
      <c r="C39" s="99"/>
      <c r="D39" s="85"/>
      <c r="E39" s="85"/>
      <c r="F39" s="93"/>
    </row>
    <row r="40" spans="2:6" x14ac:dyDescent="0.25">
      <c r="B40" s="25" t="s">
        <v>15</v>
      </c>
      <c r="C40" s="99"/>
      <c r="D40" s="85"/>
      <c r="E40" s="85"/>
      <c r="F40" s="93"/>
    </row>
    <row r="41" spans="2:6" x14ac:dyDescent="0.25">
      <c r="B41" s="25" t="s">
        <v>14</v>
      </c>
      <c r="C41" s="99"/>
      <c r="D41" s="85"/>
      <c r="E41" s="85"/>
      <c r="F41" s="93"/>
    </row>
    <row r="42" spans="2:6" ht="24.75" x14ac:dyDescent="0.25">
      <c r="B42" s="25" t="s">
        <v>220</v>
      </c>
      <c r="C42" s="99"/>
      <c r="D42" s="85"/>
      <c r="E42" s="85"/>
      <c r="F42" s="93"/>
    </row>
    <row r="43" spans="2:6" x14ac:dyDescent="0.25">
      <c r="B43" s="25" t="s">
        <v>221</v>
      </c>
      <c r="C43" s="99"/>
      <c r="D43" s="85"/>
      <c r="E43" s="85"/>
      <c r="F43" s="93"/>
    </row>
    <row r="44" spans="2:6" x14ac:dyDescent="0.25">
      <c r="B44" s="25" t="s">
        <v>19</v>
      </c>
      <c r="C44" s="99"/>
      <c r="D44" s="85"/>
      <c r="E44" s="85"/>
      <c r="F44" s="93"/>
    </row>
    <row r="45" spans="2:6" x14ac:dyDescent="0.25">
      <c r="B45" s="25" t="s">
        <v>2</v>
      </c>
      <c r="C45" s="99"/>
      <c r="D45" s="85"/>
      <c r="E45" s="110"/>
      <c r="F45" s="93"/>
    </row>
    <row r="46" spans="2:6" x14ac:dyDescent="0.25">
      <c r="B46" s="25"/>
      <c r="C46" s="99"/>
      <c r="D46" s="85"/>
      <c r="E46" s="85"/>
      <c r="F46" s="93"/>
    </row>
    <row r="47" spans="2:6" ht="24.75" x14ac:dyDescent="0.25">
      <c r="B47" s="25" t="s">
        <v>222</v>
      </c>
      <c r="C47" s="99" t="s">
        <v>357</v>
      </c>
      <c r="D47" s="85" t="s">
        <v>357</v>
      </c>
      <c r="E47" s="85"/>
      <c r="F47" s="93" t="s">
        <v>357</v>
      </c>
    </row>
    <row r="48" spans="2:6" ht="24.75" x14ac:dyDescent="0.25">
      <c r="B48" s="25" t="s">
        <v>4</v>
      </c>
      <c r="C48" s="99"/>
      <c r="D48" s="85"/>
      <c r="E48" s="85"/>
      <c r="F48" s="93"/>
    </row>
    <row r="49" spans="2:6" ht="24.75" x14ac:dyDescent="0.25">
      <c r="B49" s="25" t="s">
        <v>223</v>
      </c>
      <c r="C49" s="99"/>
      <c r="D49" s="85"/>
      <c r="E49" s="85"/>
      <c r="F49" s="93"/>
    </row>
    <row r="50" spans="2:6" x14ac:dyDescent="0.25">
      <c r="B50" s="25" t="s">
        <v>173</v>
      </c>
      <c r="C50" s="99"/>
      <c r="D50" s="85"/>
      <c r="E50" s="85"/>
      <c r="F50" s="93"/>
    </row>
    <row r="51" spans="2:6" x14ac:dyDescent="0.25">
      <c r="B51" s="25" t="s">
        <v>174</v>
      </c>
      <c r="C51" s="99"/>
      <c r="D51" s="85"/>
      <c r="E51" s="85"/>
      <c r="F51" s="93"/>
    </row>
    <row r="52" spans="2:6" ht="24.75" x14ac:dyDescent="0.25">
      <c r="B52" s="25" t="s">
        <v>175</v>
      </c>
      <c r="C52" s="99"/>
      <c r="D52" s="85"/>
      <c r="E52" s="85"/>
      <c r="F52" s="93"/>
    </row>
    <row r="53" spans="2:6" x14ac:dyDescent="0.25">
      <c r="B53" s="25" t="s">
        <v>176</v>
      </c>
      <c r="C53" s="99"/>
      <c r="D53" s="85"/>
      <c r="E53" s="85"/>
      <c r="F53" s="93"/>
    </row>
    <row r="54" spans="2:6" x14ac:dyDescent="0.25">
      <c r="B54" s="25" t="s">
        <v>177</v>
      </c>
      <c r="C54" s="99"/>
      <c r="D54" s="85"/>
      <c r="E54" s="85"/>
      <c r="F54" s="93"/>
    </row>
    <row r="55" spans="2:6" x14ac:dyDescent="0.25">
      <c r="B55" s="25" t="s">
        <v>224</v>
      </c>
      <c r="C55" s="99"/>
      <c r="D55" s="85"/>
      <c r="E55" s="85"/>
      <c r="F55" s="93"/>
    </row>
    <row r="56" spans="2:6" x14ac:dyDescent="0.25">
      <c r="B56" s="25" t="s">
        <v>225</v>
      </c>
      <c r="C56" s="99"/>
      <c r="D56" s="85"/>
      <c r="E56" s="85"/>
      <c r="F56" s="93"/>
    </row>
    <row r="57" spans="2:6" ht="25.5" thickBot="1" x14ac:dyDescent="0.3">
      <c r="B57" s="26" t="s">
        <v>226</v>
      </c>
      <c r="C57" s="101"/>
      <c r="D57" s="88"/>
      <c r="E57" s="88"/>
      <c r="F57" s="94"/>
    </row>
    <row r="58" spans="2:6" ht="15.75" thickTop="1" x14ac:dyDescent="0.25"/>
  </sheetData>
  <mergeCells count="7">
    <mergeCell ref="B7:F7"/>
    <mergeCell ref="B1:F1"/>
    <mergeCell ref="A2:A5"/>
    <mergeCell ref="B2:F2"/>
    <mergeCell ref="B3:F3"/>
    <mergeCell ref="B4:F4"/>
    <mergeCell ref="B5:F5"/>
  </mergeCells>
  <pageMargins left="0.25" right="0.25" top="0.75" bottom="0.75" header="0.3" footer="0.3"/>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21"/>
  <sheetViews>
    <sheetView showGridLines="0" view="pageBreakPreview" topLeftCell="A27" zoomScale="70" zoomScaleNormal="85" zoomScaleSheetLayoutView="70" workbookViewId="0">
      <selection activeCell="C23" sqref="C23"/>
    </sheetView>
  </sheetViews>
  <sheetFormatPr defaultRowHeight="15" x14ac:dyDescent="0.25"/>
  <cols>
    <col min="1" max="1" width="4.85546875" customWidth="1"/>
    <col min="2" max="2" width="92.42578125" customWidth="1"/>
    <col min="3" max="3" width="48.42578125" style="62" customWidth="1"/>
    <col min="4" max="4" width="16.7109375" style="129" customWidth="1"/>
    <col min="5" max="5" width="17.140625" style="71" customWidth="1"/>
    <col min="6" max="6" width="16.5703125" style="71" customWidth="1"/>
  </cols>
  <sheetData>
    <row r="1" spans="1:6" ht="7.5" customHeight="1" x14ac:dyDescent="0.25"/>
    <row r="2" spans="1:6" x14ac:dyDescent="0.25">
      <c r="A2" s="234" t="s">
        <v>348</v>
      </c>
      <c r="B2" s="247" t="s">
        <v>228</v>
      </c>
      <c r="C2" s="237"/>
      <c r="D2" s="237"/>
      <c r="E2" s="237"/>
      <c r="F2" s="238"/>
    </row>
    <row r="3" spans="1:6" ht="40.5" customHeight="1" x14ac:dyDescent="0.25">
      <c r="A3" s="235"/>
      <c r="B3" s="248" t="s">
        <v>315</v>
      </c>
      <c r="C3" s="249"/>
      <c r="D3" s="249"/>
      <c r="E3" s="249"/>
      <c r="F3" s="250"/>
    </row>
    <row r="4" spans="1:6" ht="24.75" customHeight="1" x14ac:dyDescent="0.25">
      <c r="A4" s="235"/>
      <c r="B4" s="251" t="s">
        <v>237</v>
      </c>
      <c r="C4" s="242"/>
      <c r="D4" s="242"/>
      <c r="E4" s="242"/>
      <c r="F4" s="243"/>
    </row>
    <row r="5" spans="1:6" ht="24.75" customHeight="1" x14ac:dyDescent="0.25">
      <c r="A5" s="236"/>
      <c r="B5" s="244" t="s">
        <v>347</v>
      </c>
      <c r="C5" s="245"/>
      <c r="D5" s="245"/>
      <c r="E5" s="245"/>
      <c r="F5" s="246"/>
    </row>
    <row r="6" spans="1:6" s="1" customFormat="1" ht="10.5" customHeight="1" thickBot="1" x14ac:dyDescent="0.3">
      <c r="C6" s="63"/>
      <c r="D6" s="123"/>
      <c r="E6" s="72"/>
      <c r="F6" s="72"/>
    </row>
    <row r="7" spans="1:6" s="1" customFormat="1" ht="16.5" thickTop="1" thickBot="1" x14ac:dyDescent="0.3">
      <c r="B7" s="230" t="s">
        <v>301</v>
      </c>
      <c r="C7" s="231"/>
      <c r="D7" s="231"/>
      <c r="E7" s="231"/>
      <c r="F7" s="232"/>
    </row>
    <row r="8" spans="1:6" s="1" customFormat="1" ht="31.5" thickTop="1" thickBot="1" x14ac:dyDescent="0.3">
      <c r="B8" s="30" t="s">
        <v>193</v>
      </c>
      <c r="C8" s="64" t="s">
        <v>235</v>
      </c>
      <c r="D8" s="124" t="s">
        <v>205</v>
      </c>
      <c r="E8" s="29" t="s">
        <v>206</v>
      </c>
      <c r="F8" s="58" t="s">
        <v>207</v>
      </c>
    </row>
    <row r="9" spans="1:6" ht="15.75" thickTop="1" x14ac:dyDescent="0.25">
      <c r="B9" s="22" t="s">
        <v>21</v>
      </c>
      <c r="C9" s="65"/>
      <c r="D9" s="125"/>
      <c r="E9" s="73"/>
      <c r="F9" s="74"/>
    </row>
    <row r="10" spans="1:6" ht="24" x14ac:dyDescent="0.25">
      <c r="B10" s="22" t="s">
        <v>353</v>
      </c>
      <c r="C10" s="70" t="s">
        <v>364</v>
      </c>
      <c r="D10" s="144">
        <f>+Superfici!E7+Superfici!E9+Superfici!E11</f>
        <v>1495.34</v>
      </c>
      <c r="E10" s="75" t="s">
        <v>398</v>
      </c>
      <c r="F10" s="171" t="s">
        <v>392</v>
      </c>
    </row>
    <row r="11" spans="1:6" ht="24" x14ac:dyDescent="0.25">
      <c r="B11" s="22" t="s">
        <v>353</v>
      </c>
      <c r="C11" s="70" t="s">
        <v>419</v>
      </c>
      <c r="D11" s="144">
        <f>+Superfici!E25+Superfici!E27</f>
        <v>807.23</v>
      </c>
      <c r="E11" s="75" t="s">
        <v>399</v>
      </c>
      <c r="F11" s="171" t="s">
        <v>392</v>
      </c>
    </row>
    <row r="12" spans="1:6" ht="24" x14ac:dyDescent="0.25">
      <c r="B12" s="22" t="s">
        <v>353</v>
      </c>
      <c r="C12" s="70" t="s">
        <v>418</v>
      </c>
      <c r="D12" s="144">
        <f>+Superfici!E43+Superfici!E45</f>
        <v>224.41</v>
      </c>
      <c r="E12" s="75" t="s">
        <v>399</v>
      </c>
      <c r="F12" s="171" t="s">
        <v>392</v>
      </c>
    </row>
    <row r="13" spans="1:6" ht="24" x14ac:dyDescent="0.25">
      <c r="B13" s="22" t="s">
        <v>353</v>
      </c>
      <c r="C13" s="70" t="s">
        <v>420</v>
      </c>
      <c r="D13" s="144">
        <f>+Superfici!E61+Superfici!E63</f>
        <v>995.02</v>
      </c>
      <c r="E13" s="75" t="s">
        <v>399</v>
      </c>
      <c r="F13" s="171" t="s">
        <v>392</v>
      </c>
    </row>
    <row r="14" spans="1:6" ht="24" x14ac:dyDescent="0.25">
      <c r="B14" s="22" t="s">
        <v>353</v>
      </c>
      <c r="C14" s="70" t="s">
        <v>421</v>
      </c>
      <c r="D14" s="144">
        <f>+Superfici!E79+Superfici!E81</f>
        <v>339.42</v>
      </c>
      <c r="E14" s="75" t="s">
        <v>398</v>
      </c>
      <c r="F14" s="171" t="s">
        <v>392</v>
      </c>
    </row>
    <row r="15" spans="1:6" ht="24" x14ac:dyDescent="0.25">
      <c r="B15" s="22" t="s">
        <v>353</v>
      </c>
      <c r="C15" s="70" t="s">
        <v>367</v>
      </c>
      <c r="D15" s="144">
        <f>+Superfici!E97</f>
        <v>74.72</v>
      </c>
      <c r="E15" s="75" t="s">
        <v>399</v>
      </c>
      <c r="F15" s="171" t="s">
        <v>392</v>
      </c>
    </row>
    <row r="16" spans="1:6" ht="24" x14ac:dyDescent="0.25">
      <c r="B16" s="22" t="s">
        <v>353</v>
      </c>
      <c r="C16" s="70" t="s">
        <v>368</v>
      </c>
      <c r="D16" s="144">
        <f>+Superfici!E115+Superfici!E117</f>
        <v>23</v>
      </c>
      <c r="E16" s="75" t="s">
        <v>399</v>
      </c>
      <c r="F16" s="171" t="s">
        <v>392</v>
      </c>
    </row>
    <row r="17" spans="2:6" ht="24" x14ac:dyDescent="0.25">
      <c r="B17" s="22" t="s">
        <v>353</v>
      </c>
      <c r="C17" s="70" t="s">
        <v>373</v>
      </c>
      <c r="D17" s="144">
        <f>+Superfici!E133+Superfici!E135</f>
        <v>194.38</v>
      </c>
      <c r="E17" s="75" t="s">
        <v>399</v>
      </c>
      <c r="F17" s="171" t="s">
        <v>392</v>
      </c>
    </row>
    <row r="18" spans="2:6" ht="24" x14ac:dyDescent="0.25">
      <c r="B18" s="22" t="s">
        <v>353</v>
      </c>
      <c r="C18" s="70" t="s">
        <v>369</v>
      </c>
      <c r="D18" s="144">
        <f>+Superfici!E151+Superfici!E153</f>
        <v>887</v>
      </c>
      <c r="E18" s="75" t="s">
        <v>399</v>
      </c>
      <c r="F18" s="171" t="s">
        <v>392</v>
      </c>
    </row>
    <row r="19" spans="2:6" ht="24" x14ac:dyDescent="0.25">
      <c r="B19" s="22" t="s">
        <v>353</v>
      </c>
      <c r="C19" s="70" t="s">
        <v>370</v>
      </c>
      <c r="D19" s="144">
        <f>+Superfici!E169+Superfici!E171</f>
        <v>260.29999999999995</v>
      </c>
      <c r="E19" s="75" t="s">
        <v>399</v>
      </c>
      <c r="F19" s="171" t="s">
        <v>392</v>
      </c>
    </row>
    <row r="20" spans="2:6" ht="24" x14ac:dyDescent="0.25">
      <c r="B20" s="22" t="s">
        <v>353</v>
      </c>
      <c r="C20" s="70" t="s">
        <v>371</v>
      </c>
      <c r="D20" s="144">
        <f>+Superfici!E187+Superfici!E189</f>
        <v>150.19999999999999</v>
      </c>
      <c r="E20" s="75" t="s">
        <v>399</v>
      </c>
      <c r="F20" s="171" t="s">
        <v>392</v>
      </c>
    </row>
    <row r="21" spans="2:6" ht="24" x14ac:dyDescent="0.25">
      <c r="B21" s="22" t="s">
        <v>353</v>
      </c>
      <c r="C21" s="70" t="s">
        <v>372</v>
      </c>
      <c r="D21" s="144">
        <f>+Superfici!E205+Superfici!E207</f>
        <v>253.9</v>
      </c>
      <c r="E21" s="75" t="s">
        <v>399</v>
      </c>
      <c r="F21" s="171" t="s">
        <v>392</v>
      </c>
    </row>
    <row r="22" spans="2:6" ht="24" x14ac:dyDescent="0.25">
      <c r="B22" s="22" t="s">
        <v>353</v>
      </c>
      <c r="C22" s="70" t="s">
        <v>379</v>
      </c>
      <c r="D22" s="144">
        <f>+Superfici!E223+Superfici!E225</f>
        <v>94.1</v>
      </c>
      <c r="E22" s="75" t="s">
        <v>399</v>
      </c>
      <c r="F22" s="171" t="s">
        <v>392</v>
      </c>
    </row>
    <row r="23" spans="2:6" ht="24" x14ac:dyDescent="0.25">
      <c r="B23" s="22" t="s">
        <v>353</v>
      </c>
      <c r="C23" s="70" t="s">
        <v>380</v>
      </c>
      <c r="D23" s="144">
        <f>+Superfici!E241+Superfici!E243</f>
        <v>1548.88</v>
      </c>
      <c r="E23" s="75" t="s">
        <v>399</v>
      </c>
      <c r="F23" s="171" t="s">
        <v>392</v>
      </c>
    </row>
    <row r="24" spans="2:6" ht="24" x14ac:dyDescent="0.25">
      <c r="B24" s="22" t="s">
        <v>353</v>
      </c>
      <c r="C24" s="70" t="s">
        <v>381</v>
      </c>
      <c r="D24" s="144">
        <f>+Superfici!E259+Superfici!E261</f>
        <v>35</v>
      </c>
      <c r="E24" s="75" t="s">
        <v>399</v>
      </c>
      <c r="F24" s="171" t="s">
        <v>392</v>
      </c>
    </row>
    <row r="25" spans="2:6" ht="24" x14ac:dyDescent="0.25">
      <c r="B25" s="22" t="s">
        <v>353</v>
      </c>
      <c r="C25" s="70" t="s">
        <v>382</v>
      </c>
      <c r="D25" s="144">
        <f>+Superfici!E277+Superfici!E279</f>
        <v>385.75099999999998</v>
      </c>
      <c r="E25" s="75" t="s">
        <v>399</v>
      </c>
      <c r="F25" s="171" t="s">
        <v>392</v>
      </c>
    </row>
    <row r="26" spans="2:6" ht="24" x14ac:dyDescent="0.25">
      <c r="B26" s="22" t="s">
        <v>353</v>
      </c>
      <c r="C26" s="70" t="s">
        <v>384</v>
      </c>
      <c r="D26" s="144">
        <f>+Superfici!E313+Superfici!E315</f>
        <v>163.97399999999999</v>
      </c>
      <c r="E26" s="75" t="s">
        <v>399</v>
      </c>
      <c r="F26" s="171" t="s">
        <v>392</v>
      </c>
    </row>
    <row r="27" spans="2:6" ht="24" x14ac:dyDescent="0.25">
      <c r="B27" s="22" t="s">
        <v>353</v>
      </c>
      <c r="C27" s="70" t="s">
        <v>385</v>
      </c>
      <c r="D27" s="144">
        <f>+Superfici!E331+Superfici!E333</f>
        <v>221.887</v>
      </c>
      <c r="E27" s="75" t="s">
        <v>399</v>
      </c>
      <c r="F27" s="171" t="s">
        <v>392</v>
      </c>
    </row>
    <row r="28" spans="2:6" ht="24" x14ac:dyDescent="0.25">
      <c r="B28" s="22" t="s">
        <v>353</v>
      </c>
      <c r="C28" s="70" t="s">
        <v>386</v>
      </c>
      <c r="D28" s="144">
        <f>+Superfici!E349+Superfici!E351</f>
        <v>150.13</v>
      </c>
      <c r="E28" s="75" t="s">
        <v>399</v>
      </c>
      <c r="F28" s="171" t="s">
        <v>392</v>
      </c>
    </row>
    <row r="29" spans="2:6" ht="24" x14ac:dyDescent="0.25">
      <c r="B29" s="22" t="s">
        <v>353</v>
      </c>
      <c r="C29" s="70" t="s">
        <v>414</v>
      </c>
      <c r="D29" s="144">
        <f>+Superfici!E367+Superfici!E369</f>
        <v>180.52999999999997</v>
      </c>
      <c r="E29" s="75" t="s">
        <v>399</v>
      </c>
      <c r="F29" s="171" t="s">
        <v>392</v>
      </c>
    </row>
    <row r="30" spans="2:6" x14ac:dyDescent="0.25">
      <c r="B30" s="22" t="s">
        <v>22</v>
      </c>
      <c r="C30" s="70"/>
      <c r="D30" s="121"/>
      <c r="E30" s="75"/>
      <c r="F30" s="76"/>
    </row>
    <row r="31" spans="2:6" x14ac:dyDescent="0.25">
      <c r="B31" s="22" t="s">
        <v>23</v>
      </c>
      <c r="C31" s="70"/>
      <c r="D31" s="121"/>
      <c r="E31" s="75"/>
      <c r="F31" s="76"/>
    </row>
    <row r="32" spans="2:6" x14ac:dyDescent="0.25">
      <c r="B32" s="22" t="s">
        <v>24</v>
      </c>
      <c r="C32" s="70"/>
      <c r="D32" s="121"/>
      <c r="E32" s="75"/>
      <c r="F32" s="76"/>
    </row>
    <row r="33" spans="2:6" x14ac:dyDescent="0.25">
      <c r="B33" s="22" t="s">
        <v>25</v>
      </c>
      <c r="C33" s="70"/>
      <c r="D33" s="121"/>
      <c r="E33" s="75"/>
      <c r="F33" s="76"/>
    </row>
    <row r="34" spans="2:6" x14ac:dyDescent="0.25">
      <c r="B34" s="22" t="s">
        <v>26</v>
      </c>
      <c r="C34" s="70"/>
      <c r="D34" s="121"/>
      <c r="E34" s="75"/>
      <c r="F34" s="76"/>
    </row>
    <row r="35" spans="2:6" x14ac:dyDescent="0.25">
      <c r="B35" s="22" t="s">
        <v>27</v>
      </c>
      <c r="C35" s="70"/>
      <c r="D35" s="122"/>
      <c r="E35" s="60"/>
      <c r="F35" s="59"/>
    </row>
    <row r="36" spans="2:6" x14ac:dyDescent="0.25">
      <c r="B36" s="22" t="s">
        <v>28</v>
      </c>
      <c r="C36" s="70" t="s">
        <v>364</v>
      </c>
      <c r="D36" s="121">
        <f>SUM(Superfici!E7:E9)</f>
        <v>2174.54</v>
      </c>
      <c r="E36" s="75" t="s">
        <v>397</v>
      </c>
      <c r="F36" s="172" t="s">
        <v>354</v>
      </c>
    </row>
    <row r="37" spans="2:6" x14ac:dyDescent="0.25">
      <c r="B37" s="22" t="s">
        <v>28</v>
      </c>
      <c r="C37" s="70" t="s">
        <v>419</v>
      </c>
      <c r="D37" s="121">
        <f>SUM(Superfici!E25:E27)</f>
        <v>1213.93</v>
      </c>
      <c r="E37" s="75" t="s">
        <v>359</v>
      </c>
      <c r="F37" s="172" t="s">
        <v>354</v>
      </c>
    </row>
    <row r="38" spans="2:6" ht="24" x14ac:dyDescent="0.25">
      <c r="B38" s="22" t="s">
        <v>28</v>
      </c>
      <c r="C38" s="70" t="s">
        <v>418</v>
      </c>
      <c r="D38" s="121">
        <f>SUM(Superfici!E43:E45)</f>
        <v>326.58</v>
      </c>
      <c r="E38" s="75" t="s">
        <v>359</v>
      </c>
      <c r="F38" s="172" t="s">
        <v>354</v>
      </c>
    </row>
    <row r="39" spans="2:6" x14ac:dyDescent="0.25">
      <c r="B39" s="22" t="s">
        <v>28</v>
      </c>
      <c r="C39" s="70" t="s">
        <v>420</v>
      </c>
      <c r="D39" s="121">
        <f>SUM(Superfici!E61:E63)</f>
        <v>1559.28</v>
      </c>
      <c r="E39" s="75" t="s">
        <v>359</v>
      </c>
      <c r="F39" s="172" t="s">
        <v>354</v>
      </c>
    </row>
    <row r="40" spans="2:6" ht="24" x14ac:dyDescent="0.25">
      <c r="B40" s="22" t="s">
        <v>28</v>
      </c>
      <c r="C40" s="70" t="s">
        <v>421</v>
      </c>
      <c r="D40" s="121">
        <f>SUM(Superfici!E79:E81)</f>
        <v>589.59</v>
      </c>
      <c r="E40" s="75" t="s">
        <v>359</v>
      </c>
      <c r="F40" s="172" t="s">
        <v>354</v>
      </c>
    </row>
    <row r="41" spans="2:6" x14ac:dyDescent="0.25">
      <c r="B41" s="22" t="s">
        <v>28</v>
      </c>
      <c r="C41" s="70" t="s">
        <v>367</v>
      </c>
      <c r="D41" s="121">
        <f>+SUM(Superfici!E97:E99)</f>
        <v>74.72</v>
      </c>
      <c r="E41" s="75" t="s">
        <v>359</v>
      </c>
      <c r="F41" s="172" t="s">
        <v>354</v>
      </c>
    </row>
    <row r="42" spans="2:6" x14ac:dyDescent="0.25">
      <c r="B42" s="22" t="s">
        <v>28</v>
      </c>
      <c r="C42" s="70" t="s">
        <v>368</v>
      </c>
      <c r="D42" s="121">
        <f>+SUM(Superfici!E115:E117)</f>
        <v>39</v>
      </c>
      <c r="E42" s="75" t="s">
        <v>359</v>
      </c>
      <c r="F42" s="172" t="s">
        <v>354</v>
      </c>
    </row>
    <row r="43" spans="2:6" ht="24" x14ac:dyDescent="0.25">
      <c r="B43" s="22" t="s">
        <v>28</v>
      </c>
      <c r="C43" s="70" t="s">
        <v>373</v>
      </c>
      <c r="D43" s="121">
        <f>+SUM(Superfici!E133:E135)</f>
        <v>300.95</v>
      </c>
      <c r="E43" s="75" t="s">
        <v>359</v>
      </c>
      <c r="F43" s="172" t="s">
        <v>354</v>
      </c>
    </row>
    <row r="44" spans="2:6" x14ac:dyDescent="0.25">
      <c r="B44" s="22" t="s">
        <v>28</v>
      </c>
      <c r="C44" s="70" t="s">
        <v>369</v>
      </c>
      <c r="D44" s="121">
        <f>+SUM(Superfici!E151:E153)</f>
        <v>1351.56</v>
      </c>
      <c r="E44" s="75" t="s">
        <v>359</v>
      </c>
      <c r="F44" s="172" t="s">
        <v>354</v>
      </c>
    </row>
    <row r="45" spans="2:6" ht="24" x14ac:dyDescent="0.25">
      <c r="B45" s="22" t="s">
        <v>28</v>
      </c>
      <c r="C45" s="70" t="s">
        <v>370</v>
      </c>
      <c r="D45" s="121">
        <f>+SUM(Superfici!E169:E171)</f>
        <v>461.6</v>
      </c>
      <c r="E45" s="75" t="s">
        <v>359</v>
      </c>
      <c r="F45" s="172" t="s">
        <v>354</v>
      </c>
    </row>
    <row r="46" spans="2:6" ht="24" x14ac:dyDescent="0.25">
      <c r="B46" s="22" t="s">
        <v>28</v>
      </c>
      <c r="C46" s="70" t="s">
        <v>371</v>
      </c>
      <c r="D46" s="121">
        <f>+SUM(Superfici!E187:E189)</f>
        <v>189</v>
      </c>
      <c r="E46" s="75" t="s">
        <v>359</v>
      </c>
      <c r="F46" s="172" t="s">
        <v>354</v>
      </c>
    </row>
    <row r="47" spans="2:6" ht="24" x14ac:dyDescent="0.25">
      <c r="B47" s="22" t="s">
        <v>28</v>
      </c>
      <c r="C47" s="70" t="s">
        <v>372</v>
      </c>
      <c r="D47" s="121">
        <f>+SUM(Superfici!E205:E207)</f>
        <v>303.50000000000006</v>
      </c>
      <c r="E47" s="75" t="s">
        <v>359</v>
      </c>
      <c r="F47" s="172" t="s">
        <v>354</v>
      </c>
    </row>
    <row r="48" spans="2:6" ht="24" x14ac:dyDescent="0.25">
      <c r="B48" s="22" t="s">
        <v>28</v>
      </c>
      <c r="C48" s="70" t="s">
        <v>379</v>
      </c>
      <c r="D48" s="121">
        <f>+SUM(Superfici!E223:E225)</f>
        <v>127.19999999999999</v>
      </c>
      <c r="E48" s="75" t="s">
        <v>359</v>
      </c>
      <c r="F48" s="172" t="s">
        <v>354</v>
      </c>
    </row>
    <row r="49" spans="2:6" ht="24" x14ac:dyDescent="0.25">
      <c r="B49" s="22" t="s">
        <v>28</v>
      </c>
      <c r="C49" s="70" t="s">
        <v>380</v>
      </c>
      <c r="D49" s="121">
        <f>+SUM(Superfici!E241:E243)</f>
        <v>1955.1000000000001</v>
      </c>
      <c r="E49" s="75" t="s">
        <v>359</v>
      </c>
      <c r="F49" s="172" t="s">
        <v>354</v>
      </c>
    </row>
    <row r="50" spans="2:6" ht="24" x14ac:dyDescent="0.25">
      <c r="B50" s="22" t="s">
        <v>28</v>
      </c>
      <c r="C50" s="70" t="s">
        <v>381</v>
      </c>
      <c r="D50" s="121">
        <f>+SUM(Superfici!E259:E261)</f>
        <v>35</v>
      </c>
      <c r="E50" s="75" t="s">
        <v>359</v>
      </c>
      <c r="F50" s="172" t="s">
        <v>354</v>
      </c>
    </row>
    <row r="51" spans="2:6" x14ac:dyDescent="0.25">
      <c r="B51" s="22" t="s">
        <v>28</v>
      </c>
      <c r="C51" s="70" t="s">
        <v>382</v>
      </c>
      <c r="D51" s="121">
        <f>+SUM(Superfici!E277:E279)</f>
        <v>516.34900000000005</v>
      </c>
      <c r="E51" s="75" t="s">
        <v>359</v>
      </c>
      <c r="F51" s="172" t="s">
        <v>354</v>
      </c>
    </row>
    <row r="52" spans="2:6" x14ac:dyDescent="0.25">
      <c r="B52" s="22" t="s">
        <v>28</v>
      </c>
      <c r="C52" s="70" t="s">
        <v>383</v>
      </c>
      <c r="D52" s="121">
        <f>+SUM(Superfici!E295:E297)</f>
        <v>7</v>
      </c>
      <c r="E52" s="75" t="s">
        <v>359</v>
      </c>
      <c r="F52" s="172" t="s">
        <v>354</v>
      </c>
    </row>
    <row r="53" spans="2:6" x14ac:dyDescent="0.25">
      <c r="B53" s="22" t="s">
        <v>28</v>
      </c>
      <c r="C53" s="70" t="s">
        <v>384</v>
      </c>
      <c r="D53" s="121">
        <f>+SUM(Superfici!E313:E315)</f>
        <v>232.87599999999998</v>
      </c>
      <c r="E53" s="75" t="s">
        <v>359</v>
      </c>
      <c r="F53" s="172" t="s">
        <v>354</v>
      </c>
    </row>
    <row r="54" spans="2:6" x14ac:dyDescent="0.25">
      <c r="B54" s="22" t="s">
        <v>28</v>
      </c>
      <c r="C54" s="70" t="s">
        <v>385</v>
      </c>
      <c r="D54" s="121">
        <f>+SUM(Superfici!E331:E333)</f>
        <v>573.68799999999999</v>
      </c>
      <c r="E54" s="75" t="s">
        <v>359</v>
      </c>
      <c r="F54" s="172" t="s">
        <v>354</v>
      </c>
    </row>
    <row r="55" spans="2:6" x14ac:dyDescent="0.25">
      <c r="B55" s="22" t="s">
        <v>28</v>
      </c>
      <c r="C55" s="70" t="s">
        <v>386</v>
      </c>
      <c r="D55" s="121">
        <f>+SUM(Superfici!E349:E351)</f>
        <v>228.07799999999997</v>
      </c>
      <c r="E55" s="75" t="s">
        <v>359</v>
      </c>
      <c r="F55" s="172" t="s">
        <v>354</v>
      </c>
    </row>
    <row r="56" spans="2:6" ht="24" x14ac:dyDescent="0.25">
      <c r="B56" s="22" t="s">
        <v>28</v>
      </c>
      <c r="C56" s="70" t="s">
        <v>414</v>
      </c>
      <c r="D56" s="121">
        <f>+SUM(Superfici!E367:E369)</f>
        <v>209.2</v>
      </c>
      <c r="E56" s="75" t="s">
        <v>359</v>
      </c>
      <c r="F56" s="172" t="s">
        <v>354</v>
      </c>
    </row>
    <row r="57" spans="2:6" x14ac:dyDescent="0.25">
      <c r="B57" s="22" t="s">
        <v>29</v>
      </c>
      <c r="C57" s="70"/>
      <c r="D57" s="121"/>
      <c r="E57" s="75"/>
      <c r="F57" s="76"/>
    </row>
    <row r="58" spans="2:6" x14ac:dyDescent="0.25">
      <c r="B58" s="22" t="s">
        <v>30</v>
      </c>
      <c r="C58" s="70"/>
      <c r="D58" s="121"/>
      <c r="E58" s="75"/>
      <c r="F58" s="76"/>
    </row>
    <row r="59" spans="2:6" ht="24" x14ac:dyDescent="0.25">
      <c r="B59" s="22" t="s">
        <v>31</v>
      </c>
      <c r="C59" s="70"/>
      <c r="D59" s="121"/>
      <c r="E59" s="75"/>
      <c r="F59" s="76"/>
    </row>
    <row r="60" spans="2:6" x14ac:dyDescent="0.25">
      <c r="B60" s="22" t="s">
        <v>32</v>
      </c>
      <c r="C60" s="183"/>
      <c r="D60" s="121"/>
      <c r="E60" s="75"/>
      <c r="F60" s="76"/>
    </row>
    <row r="61" spans="2:6" x14ac:dyDescent="0.25">
      <c r="B61" s="22" t="s">
        <v>230</v>
      </c>
      <c r="C61" s="70"/>
      <c r="D61" s="144"/>
      <c r="E61" s="75"/>
      <c r="F61" s="76"/>
    </row>
    <row r="62" spans="2:6" x14ac:dyDescent="0.25">
      <c r="B62" s="22" t="s">
        <v>355</v>
      </c>
      <c r="C62" s="70" t="s">
        <v>364</v>
      </c>
      <c r="D62" s="121">
        <f>Superfici!E9</f>
        <v>164.04</v>
      </c>
      <c r="E62" s="75">
        <v>3</v>
      </c>
      <c r="F62" s="76" t="s">
        <v>393</v>
      </c>
    </row>
    <row r="63" spans="2:6" x14ac:dyDescent="0.25">
      <c r="B63" s="22" t="s">
        <v>355</v>
      </c>
      <c r="C63" s="70" t="s">
        <v>419</v>
      </c>
      <c r="D63" s="121">
        <f>Superfici!E27</f>
        <v>28.190000000000005</v>
      </c>
      <c r="E63" s="75">
        <v>3</v>
      </c>
      <c r="F63" s="76" t="s">
        <v>393</v>
      </c>
    </row>
    <row r="64" spans="2:6" ht="24" x14ac:dyDescent="0.25">
      <c r="B64" s="22" t="s">
        <v>355</v>
      </c>
      <c r="C64" s="70" t="s">
        <v>418</v>
      </c>
      <c r="D64" s="121">
        <f>Superfici!E45</f>
        <v>14.32</v>
      </c>
      <c r="E64" s="75">
        <v>3</v>
      </c>
      <c r="F64" s="76" t="s">
        <v>393</v>
      </c>
    </row>
    <row r="65" spans="2:6" x14ac:dyDescent="0.25">
      <c r="B65" s="22" t="s">
        <v>355</v>
      </c>
      <c r="C65" s="70" t="s">
        <v>420</v>
      </c>
      <c r="D65" s="121">
        <f>Superfici!E63</f>
        <v>32.909999999999997</v>
      </c>
      <c r="E65" s="75">
        <v>3</v>
      </c>
      <c r="F65" s="76" t="s">
        <v>393</v>
      </c>
    </row>
    <row r="66" spans="2:6" ht="24" x14ac:dyDescent="0.25">
      <c r="B66" s="22" t="s">
        <v>355</v>
      </c>
      <c r="C66" s="70" t="s">
        <v>421</v>
      </c>
      <c r="D66" s="121">
        <f>Superfici!E81</f>
        <v>32.1</v>
      </c>
      <c r="E66" s="75">
        <v>3</v>
      </c>
      <c r="F66" s="76" t="s">
        <v>393</v>
      </c>
    </row>
    <row r="67" spans="2:6" x14ac:dyDescent="0.25">
      <c r="B67" s="22" t="s">
        <v>355</v>
      </c>
      <c r="C67" s="70" t="s">
        <v>367</v>
      </c>
      <c r="D67" s="121">
        <v>5</v>
      </c>
      <c r="E67" s="75">
        <v>3</v>
      </c>
      <c r="F67" s="76" t="s">
        <v>393</v>
      </c>
    </row>
    <row r="68" spans="2:6" x14ac:dyDescent="0.25">
      <c r="B68" s="22" t="s">
        <v>355</v>
      </c>
      <c r="C68" s="70" t="s">
        <v>368</v>
      </c>
      <c r="D68" s="121">
        <f>+Superfici!E117</f>
        <v>5</v>
      </c>
      <c r="E68" s="75">
        <v>3</v>
      </c>
      <c r="F68" s="76" t="s">
        <v>393</v>
      </c>
    </row>
    <row r="69" spans="2:6" ht="24" x14ac:dyDescent="0.25">
      <c r="B69" s="22" t="s">
        <v>355</v>
      </c>
      <c r="C69" s="70" t="s">
        <v>373</v>
      </c>
      <c r="D69" s="121">
        <f>+Superfici!E135</f>
        <v>7.92</v>
      </c>
      <c r="E69" s="75">
        <v>3</v>
      </c>
      <c r="F69" s="76" t="s">
        <v>393</v>
      </c>
    </row>
    <row r="70" spans="2:6" x14ac:dyDescent="0.25">
      <c r="B70" s="22" t="s">
        <v>355</v>
      </c>
      <c r="C70" s="70" t="s">
        <v>369</v>
      </c>
      <c r="D70" s="121">
        <f>+Superfici!E153</f>
        <v>47.7</v>
      </c>
      <c r="E70" s="75">
        <v>3</v>
      </c>
      <c r="F70" s="76" t="s">
        <v>393</v>
      </c>
    </row>
    <row r="71" spans="2:6" ht="24" x14ac:dyDescent="0.25">
      <c r="B71" s="22" t="s">
        <v>355</v>
      </c>
      <c r="C71" s="70" t="s">
        <v>370</v>
      </c>
      <c r="D71" s="121">
        <f>+Superfici!E171</f>
        <v>69.400000000000006</v>
      </c>
      <c r="E71" s="75">
        <v>3</v>
      </c>
      <c r="F71" s="76" t="s">
        <v>393</v>
      </c>
    </row>
    <row r="72" spans="2:6" ht="24" x14ac:dyDescent="0.25">
      <c r="B72" s="22" t="s">
        <v>355</v>
      </c>
      <c r="C72" s="70" t="s">
        <v>371</v>
      </c>
      <c r="D72" s="121">
        <f>+Superfici!E189</f>
        <v>10.199999999999999</v>
      </c>
      <c r="E72" s="75">
        <v>3</v>
      </c>
      <c r="F72" s="76" t="s">
        <v>393</v>
      </c>
    </row>
    <row r="73" spans="2:6" ht="24" x14ac:dyDescent="0.25">
      <c r="B73" s="22" t="s">
        <v>355</v>
      </c>
      <c r="C73" s="70" t="s">
        <v>372</v>
      </c>
      <c r="D73" s="121">
        <f>+Superfici!E207</f>
        <v>12.100000000000001</v>
      </c>
      <c r="E73" s="75">
        <v>3</v>
      </c>
      <c r="F73" s="76" t="s">
        <v>393</v>
      </c>
    </row>
    <row r="74" spans="2:6" ht="24" x14ac:dyDescent="0.25">
      <c r="B74" s="22" t="s">
        <v>355</v>
      </c>
      <c r="C74" s="70" t="s">
        <v>379</v>
      </c>
      <c r="D74" s="121">
        <f>+Superfici!E225</f>
        <v>8</v>
      </c>
      <c r="E74" s="75">
        <v>3</v>
      </c>
      <c r="F74" s="76" t="s">
        <v>393</v>
      </c>
    </row>
    <row r="75" spans="2:6" ht="24" x14ac:dyDescent="0.25">
      <c r="B75" s="22" t="s">
        <v>355</v>
      </c>
      <c r="C75" s="70" t="s">
        <v>380</v>
      </c>
      <c r="D75" s="121">
        <f>+Superfici!E243</f>
        <v>143.72999999999999</v>
      </c>
      <c r="E75" s="75">
        <v>3</v>
      </c>
      <c r="F75" s="76" t="s">
        <v>393</v>
      </c>
    </row>
    <row r="76" spans="2:6" ht="24" x14ac:dyDescent="0.25">
      <c r="B76" s="22" t="s">
        <v>355</v>
      </c>
      <c r="C76" s="70" t="s">
        <v>381</v>
      </c>
      <c r="D76" s="121">
        <f>+Superfici!E261</f>
        <v>2.5</v>
      </c>
      <c r="E76" s="75">
        <v>3</v>
      </c>
      <c r="F76" s="76" t="s">
        <v>393</v>
      </c>
    </row>
    <row r="77" spans="2:6" x14ac:dyDescent="0.25">
      <c r="B77" s="22" t="s">
        <v>355</v>
      </c>
      <c r="C77" s="70" t="s">
        <v>382</v>
      </c>
      <c r="D77" s="121">
        <f>+Superfici!E279</f>
        <v>37.887999999999998</v>
      </c>
      <c r="E77" s="75">
        <v>3</v>
      </c>
      <c r="F77" s="76" t="s">
        <v>393</v>
      </c>
    </row>
    <row r="78" spans="2:6" x14ac:dyDescent="0.25">
      <c r="B78" s="22" t="s">
        <v>355</v>
      </c>
      <c r="C78" s="70" t="s">
        <v>383</v>
      </c>
      <c r="D78" s="121">
        <f>+Superfici!E297</f>
        <v>7</v>
      </c>
      <c r="E78" s="75">
        <v>3</v>
      </c>
      <c r="F78" s="76" t="s">
        <v>393</v>
      </c>
    </row>
    <row r="79" spans="2:6" x14ac:dyDescent="0.25">
      <c r="B79" s="22" t="s">
        <v>355</v>
      </c>
      <c r="C79" s="70" t="s">
        <v>384</v>
      </c>
      <c r="D79" s="121">
        <f>+Superfici!E315</f>
        <v>7.1849999999999996</v>
      </c>
      <c r="E79" s="75">
        <v>3</v>
      </c>
      <c r="F79" s="76" t="s">
        <v>393</v>
      </c>
    </row>
    <row r="80" spans="2:6" x14ac:dyDescent="0.25">
      <c r="B80" s="22" t="s">
        <v>355</v>
      </c>
      <c r="C80" s="70" t="s">
        <v>385</v>
      </c>
      <c r="D80" s="121">
        <f>+Superfici!E333</f>
        <v>22.132000000000001</v>
      </c>
      <c r="E80" s="75">
        <v>3</v>
      </c>
      <c r="F80" s="76" t="s">
        <v>393</v>
      </c>
    </row>
    <row r="81" spans="2:6" x14ac:dyDescent="0.25">
      <c r="B81" s="22" t="s">
        <v>355</v>
      </c>
      <c r="C81" s="70" t="s">
        <v>386</v>
      </c>
      <c r="D81" s="121">
        <f>+Superfici!E351</f>
        <v>14.433</v>
      </c>
      <c r="E81" s="75">
        <v>3</v>
      </c>
      <c r="F81" s="76" t="s">
        <v>393</v>
      </c>
    </row>
    <row r="82" spans="2:6" ht="24" x14ac:dyDescent="0.25">
      <c r="B82" s="22" t="s">
        <v>355</v>
      </c>
      <c r="C82" s="70" t="s">
        <v>414</v>
      </c>
      <c r="D82" s="121">
        <f>+Superfici!E369</f>
        <v>17.2</v>
      </c>
      <c r="E82" s="75">
        <v>3</v>
      </c>
      <c r="F82" s="76" t="s">
        <v>393</v>
      </c>
    </row>
    <row r="83" spans="2:6" x14ac:dyDescent="0.25">
      <c r="B83" s="22" t="s">
        <v>231</v>
      </c>
      <c r="C83" s="70" t="s">
        <v>364</v>
      </c>
      <c r="D83" s="121">
        <v>10</v>
      </c>
      <c r="E83" s="75">
        <v>2</v>
      </c>
      <c r="F83" s="76" t="s">
        <v>395</v>
      </c>
    </row>
    <row r="84" spans="2:6" x14ac:dyDescent="0.25">
      <c r="B84" s="22" t="s">
        <v>231</v>
      </c>
      <c r="C84" s="70" t="s">
        <v>419</v>
      </c>
      <c r="D84" s="121">
        <v>10</v>
      </c>
      <c r="E84" s="75">
        <v>2</v>
      </c>
      <c r="F84" s="76" t="s">
        <v>395</v>
      </c>
    </row>
    <row r="85" spans="2:6" ht="24" x14ac:dyDescent="0.25">
      <c r="B85" s="22" t="s">
        <v>231</v>
      </c>
      <c r="C85" s="70" t="s">
        <v>421</v>
      </c>
      <c r="D85" s="121">
        <v>10</v>
      </c>
      <c r="E85" s="75">
        <v>2</v>
      </c>
      <c r="F85" s="76" t="s">
        <v>395</v>
      </c>
    </row>
    <row r="86" spans="2:6" x14ac:dyDescent="0.25">
      <c r="B86" s="22" t="s">
        <v>231</v>
      </c>
      <c r="C86" s="70" t="s">
        <v>369</v>
      </c>
      <c r="D86" s="121">
        <v>10</v>
      </c>
      <c r="E86" s="75">
        <v>2</v>
      </c>
      <c r="F86" s="76" t="s">
        <v>395</v>
      </c>
    </row>
    <row r="87" spans="2:6" ht="24" x14ac:dyDescent="0.25">
      <c r="B87" s="22" t="s">
        <v>231</v>
      </c>
      <c r="C87" s="70" t="s">
        <v>370</v>
      </c>
      <c r="D87" s="121">
        <v>10</v>
      </c>
      <c r="E87" s="75">
        <v>2</v>
      </c>
      <c r="F87" s="76" t="s">
        <v>395</v>
      </c>
    </row>
    <row r="88" spans="2:6" x14ac:dyDescent="0.25">
      <c r="B88" s="22" t="s">
        <v>231</v>
      </c>
      <c r="C88" s="70" t="s">
        <v>385</v>
      </c>
      <c r="D88" s="121">
        <v>10</v>
      </c>
      <c r="E88" s="75">
        <v>2</v>
      </c>
      <c r="F88" s="76" t="s">
        <v>395</v>
      </c>
    </row>
    <row r="89" spans="2:6" x14ac:dyDescent="0.25">
      <c r="B89" s="22" t="s">
        <v>356</v>
      </c>
      <c r="C89" s="70" t="s">
        <v>364</v>
      </c>
      <c r="D89" s="121">
        <v>2</v>
      </c>
      <c r="E89" s="75">
        <v>2</v>
      </c>
      <c r="F89" s="76" t="s">
        <v>395</v>
      </c>
    </row>
    <row r="90" spans="2:6" x14ac:dyDescent="0.25">
      <c r="B90" s="22" t="s">
        <v>356</v>
      </c>
      <c r="C90" s="70" t="s">
        <v>419</v>
      </c>
      <c r="D90" s="121">
        <v>2</v>
      </c>
      <c r="E90" s="75">
        <v>2</v>
      </c>
      <c r="F90" s="76" t="s">
        <v>395</v>
      </c>
    </row>
    <row r="91" spans="2:6" ht="24" x14ac:dyDescent="0.25">
      <c r="B91" s="22" t="s">
        <v>356</v>
      </c>
      <c r="C91" s="70" t="s">
        <v>421</v>
      </c>
      <c r="D91" s="121">
        <v>2</v>
      </c>
      <c r="E91" s="75">
        <v>2</v>
      </c>
      <c r="F91" s="76" t="s">
        <v>395</v>
      </c>
    </row>
    <row r="92" spans="2:6" x14ac:dyDescent="0.25">
      <c r="B92" s="22" t="s">
        <v>356</v>
      </c>
      <c r="C92" s="70" t="s">
        <v>369</v>
      </c>
      <c r="D92" s="121">
        <v>2</v>
      </c>
      <c r="E92" s="75">
        <v>2</v>
      </c>
      <c r="F92" s="76" t="s">
        <v>395</v>
      </c>
    </row>
    <row r="93" spans="2:6" ht="24" x14ac:dyDescent="0.25">
      <c r="B93" s="22" t="s">
        <v>356</v>
      </c>
      <c r="C93" s="70" t="s">
        <v>370</v>
      </c>
      <c r="D93" s="121">
        <v>2</v>
      </c>
      <c r="E93" s="75">
        <v>2</v>
      </c>
      <c r="F93" s="76" t="s">
        <v>395</v>
      </c>
    </row>
    <row r="94" spans="2:6" x14ac:dyDescent="0.25">
      <c r="B94" s="22" t="s">
        <v>356</v>
      </c>
      <c r="C94" s="70" t="s">
        <v>385</v>
      </c>
      <c r="D94" s="121">
        <v>2</v>
      </c>
      <c r="E94" s="75">
        <v>2</v>
      </c>
      <c r="F94" s="76" t="s">
        <v>395</v>
      </c>
    </row>
    <row r="95" spans="2:6" x14ac:dyDescent="0.25">
      <c r="B95" s="22" t="s">
        <v>34</v>
      </c>
      <c r="C95" s="70"/>
      <c r="D95" s="121"/>
      <c r="E95" s="75"/>
      <c r="F95" s="76"/>
    </row>
    <row r="96" spans="2:6" x14ac:dyDescent="0.25">
      <c r="B96" s="22" t="s">
        <v>35</v>
      </c>
      <c r="C96" s="70"/>
      <c r="D96" s="121"/>
      <c r="E96" s="75"/>
      <c r="F96" s="76"/>
    </row>
    <row r="97" spans="2:6" x14ac:dyDescent="0.25">
      <c r="B97" s="22" t="s">
        <v>36</v>
      </c>
      <c r="C97" s="70"/>
      <c r="D97" s="121"/>
      <c r="E97" s="75"/>
      <c r="F97" s="76"/>
    </row>
    <row r="98" spans="2:6" x14ac:dyDescent="0.25">
      <c r="B98" s="22" t="s">
        <v>37</v>
      </c>
      <c r="C98" s="70"/>
      <c r="D98" s="121"/>
      <c r="E98" s="75"/>
      <c r="F98" s="76"/>
    </row>
    <row r="99" spans="2:6" x14ac:dyDescent="0.25">
      <c r="B99" s="22" t="s">
        <v>38</v>
      </c>
      <c r="C99" s="70"/>
      <c r="D99" s="121"/>
      <c r="E99" s="75"/>
      <c r="F99" s="76"/>
    </row>
    <row r="100" spans="2:6" x14ac:dyDescent="0.25">
      <c r="B100" s="22" t="s">
        <v>39</v>
      </c>
      <c r="C100" s="70"/>
      <c r="D100" s="121"/>
      <c r="E100" s="75"/>
      <c r="F100" s="76"/>
    </row>
    <row r="101" spans="2:6" ht="24" x14ac:dyDescent="0.25">
      <c r="B101" s="22" t="s">
        <v>20</v>
      </c>
      <c r="C101" s="70" t="s">
        <v>372</v>
      </c>
      <c r="D101" s="144">
        <v>140</v>
      </c>
      <c r="E101" s="75">
        <v>15</v>
      </c>
      <c r="F101" s="76" t="s">
        <v>396</v>
      </c>
    </row>
    <row r="102" spans="2:6" ht="24" x14ac:dyDescent="0.25">
      <c r="B102" s="22" t="s">
        <v>178</v>
      </c>
      <c r="C102" s="70"/>
      <c r="D102" s="121"/>
      <c r="E102" s="75"/>
      <c r="F102" s="76"/>
    </row>
    <row r="103" spans="2:6" ht="24" x14ac:dyDescent="0.25">
      <c r="B103" s="22" t="s">
        <v>192</v>
      </c>
      <c r="C103" s="70"/>
      <c r="D103" s="121"/>
      <c r="E103" s="75"/>
      <c r="F103" s="76"/>
    </row>
    <row r="104" spans="2:6" x14ac:dyDescent="0.25">
      <c r="B104" s="22" t="s">
        <v>187</v>
      </c>
      <c r="C104" s="70"/>
      <c r="D104" s="126"/>
      <c r="E104" s="83"/>
      <c r="F104" s="82"/>
    </row>
    <row r="105" spans="2:6" ht="24" x14ac:dyDescent="0.25">
      <c r="B105" s="22" t="s">
        <v>188</v>
      </c>
      <c r="C105" s="70"/>
      <c r="D105" s="126"/>
      <c r="E105" s="83"/>
      <c r="F105" s="82"/>
    </row>
    <row r="106" spans="2:6" x14ac:dyDescent="0.25">
      <c r="B106" s="22" t="s">
        <v>152</v>
      </c>
      <c r="C106" s="70"/>
      <c r="D106" s="121"/>
      <c r="E106" s="75"/>
      <c r="F106" s="76"/>
    </row>
    <row r="107" spans="2:6" x14ac:dyDescent="0.25">
      <c r="B107" s="22" t="s">
        <v>153</v>
      </c>
      <c r="C107" s="70"/>
      <c r="D107" s="121"/>
      <c r="E107" s="75"/>
      <c r="F107" s="76"/>
    </row>
    <row r="108" spans="2:6" ht="15.75" thickBot="1" x14ac:dyDescent="0.3">
      <c r="B108" s="28" t="s">
        <v>154</v>
      </c>
      <c r="C108" s="70"/>
      <c r="D108" s="127"/>
      <c r="E108" s="77"/>
      <c r="F108" s="78"/>
    </row>
    <row r="109" spans="2:6" ht="31.5" thickTop="1" thickBot="1" x14ac:dyDescent="0.3">
      <c r="B109" s="39" t="s">
        <v>194</v>
      </c>
      <c r="C109" s="131" t="s">
        <v>331</v>
      </c>
      <c r="D109" s="128" t="s">
        <v>232</v>
      </c>
      <c r="E109" s="40" t="s">
        <v>233</v>
      </c>
      <c r="F109" s="41" t="s">
        <v>234</v>
      </c>
    </row>
    <row r="110" spans="2:6" ht="25.5" thickTop="1" thickBot="1" x14ac:dyDescent="0.3">
      <c r="B110" s="67" t="s">
        <v>410</v>
      </c>
      <c r="C110" s="70" t="s">
        <v>421</v>
      </c>
      <c r="D110" s="147" t="s">
        <v>394</v>
      </c>
      <c r="E110" s="148">
        <v>2</v>
      </c>
      <c r="F110" s="148">
        <v>5</v>
      </c>
    </row>
    <row r="111" spans="2:6" ht="31.5" thickTop="1" thickBot="1" x14ac:dyDescent="0.3">
      <c r="B111" s="39" t="s">
        <v>194</v>
      </c>
      <c r="C111" s="132" t="s">
        <v>331</v>
      </c>
      <c r="D111" s="128" t="s">
        <v>158</v>
      </c>
      <c r="E111" s="29" t="s">
        <v>206</v>
      </c>
      <c r="F111" s="31" t="s">
        <v>207</v>
      </c>
    </row>
    <row r="112" spans="2:6" ht="15.75" thickTop="1" x14ac:dyDescent="0.25">
      <c r="B112" s="22" t="s">
        <v>159</v>
      </c>
      <c r="C112" s="70"/>
      <c r="D112" s="130" t="s">
        <v>334</v>
      </c>
      <c r="E112" s="60"/>
      <c r="F112" s="59"/>
    </row>
    <row r="113" spans="2:6" x14ac:dyDescent="0.25">
      <c r="B113" s="22" t="s">
        <v>160</v>
      </c>
      <c r="C113" s="70"/>
      <c r="D113" s="121" t="s">
        <v>334</v>
      </c>
      <c r="E113" s="75"/>
      <c r="F113" s="76"/>
    </row>
    <row r="114" spans="2:6" x14ac:dyDescent="0.25">
      <c r="B114" s="22" t="s">
        <v>161</v>
      </c>
      <c r="C114" s="70"/>
      <c r="D114" s="121" t="s">
        <v>334</v>
      </c>
      <c r="E114" s="75"/>
      <c r="F114" s="76"/>
    </row>
    <row r="115" spans="2:6" x14ac:dyDescent="0.25">
      <c r="B115" s="22" t="s">
        <v>162</v>
      </c>
      <c r="C115" s="70"/>
      <c r="D115" s="121" t="s">
        <v>334</v>
      </c>
      <c r="E115" s="75"/>
      <c r="F115" s="76"/>
    </row>
    <row r="116" spans="2:6" ht="15.75" thickBot="1" x14ac:dyDescent="0.3">
      <c r="B116" s="28" t="s">
        <v>179</v>
      </c>
      <c r="C116" s="70"/>
      <c r="D116" s="127" t="s">
        <v>334</v>
      </c>
      <c r="E116" s="77"/>
      <c r="F116" s="78"/>
    </row>
    <row r="117" spans="2:6" ht="31.5" thickTop="1" thickBot="1" x14ac:dyDescent="0.3">
      <c r="B117" s="39" t="s">
        <v>195</v>
      </c>
      <c r="C117" s="132" t="s">
        <v>361</v>
      </c>
      <c r="D117" s="128" t="s">
        <v>158</v>
      </c>
      <c r="E117" s="29" t="s">
        <v>206</v>
      </c>
      <c r="F117" s="31" t="s">
        <v>207</v>
      </c>
    </row>
    <row r="118" spans="2:6" ht="15.75" thickTop="1" x14ac:dyDescent="0.25">
      <c r="B118" s="22" t="s">
        <v>189</v>
      </c>
      <c r="C118" s="121"/>
      <c r="D118" s="121" t="s">
        <v>334</v>
      </c>
      <c r="E118" s="75"/>
      <c r="F118" s="76"/>
    </row>
    <row r="119" spans="2:6" x14ac:dyDescent="0.25">
      <c r="B119" s="22" t="s">
        <v>190</v>
      </c>
      <c r="C119" s="121"/>
      <c r="D119" s="121" t="s">
        <v>334</v>
      </c>
      <c r="E119" s="75"/>
      <c r="F119" s="76"/>
    </row>
    <row r="120" spans="2:6" ht="15.75" thickBot="1" x14ac:dyDescent="0.3">
      <c r="B120" s="28" t="s">
        <v>191</v>
      </c>
      <c r="C120" s="127"/>
      <c r="D120" s="127" t="s">
        <v>334</v>
      </c>
      <c r="E120" s="77"/>
      <c r="F120" s="78"/>
    </row>
    <row r="121" spans="2:6" ht="15.75" thickTop="1" x14ac:dyDescent="0.25"/>
  </sheetData>
  <sortState ref="A9:G56">
    <sortCondition ref="A9:A56"/>
    <sortCondition ref="C9:C56"/>
  </sortState>
  <mergeCells count="6">
    <mergeCell ref="A2:A5"/>
    <mergeCell ref="B7:F7"/>
    <mergeCell ref="B2:F2"/>
    <mergeCell ref="B3:F3"/>
    <mergeCell ref="B4:F4"/>
    <mergeCell ref="B5:F5"/>
  </mergeCells>
  <pageMargins left="0.25" right="0.25" top="0.75" bottom="0.75" header="0.3" footer="0.3"/>
  <pageSetup paperSize="9" scale="72" fitToHeight="0" orientation="landscape" r:id="rId1"/>
  <rowBreaks count="3" manualBreakCount="3">
    <brk id="29" max="5" man="1"/>
    <brk id="61" max="5" man="1"/>
    <brk id="94" max="5" man="1"/>
  </rowBreaks>
  <ignoredErrors>
    <ignoredError sqref="D40 D6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D71"/>
  <sheetViews>
    <sheetView showGridLines="0" view="pageBreakPreview" topLeftCell="B1" zoomScale="80" zoomScaleNormal="90" zoomScaleSheetLayoutView="80" workbookViewId="0">
      <selection activeCell="B72" sqref="A72:XFD74"/>
    </sheetView>
  </sheetViews>
  <sheetFormatPr defaultRowHeight="15" x14ac:dyDescent="0.25"/>
  <cols>
    <col min="1" max="1" width="2.7109375" customWidth="1"/>
    <col min="2" max="2" width="80.5703125" customWidth="1"/>
    <col min="3" max="3" width="73" customWidth="1"/>
    <col min="4" max="4" width="28.28515625" style="105" customWidth="1"/>
  </cols>
  <sheetData>
    <row r="1" spans="1:4" s="27" customFormat="1" x14ac:dyDescent="0.25">
      <c r="D1" s="104"/>
    </row>
    <row r="2" spans="1:4" s="27" customFormat="1" x14ac:dyDescent="0.25">
      <c r="A2" s="234" t="s">
        <v>229</v>
      </c>
      <c r="B2" s="247" t="s">
        <v>236</v>
      </c>
      <c r="C2" s="237"/>
      <c r="D2" s="238"/>
    </row>
    <row r="3" spans="1:4" s="27" customFormat="1" x14ac:dyDescent="0.25">
      <c r="A3" s="236"/>
      <c r="B3" s="253" t="s">
        <v>313</v>
      </c>
      <c r="C3" s="254"/>
      <c r="D3" s="255"/>
    </row>
    <row r="5" spans="1:4" x14ac:dyDescent="0.25">
      <c r="B5" s="252" t="s">
        <v>302</v>
      </c>
      <c r="C5" s="252"/>
      <c r="D5" s="252"/>
    </row>
    <row r="6" spans="1:4" ht="27.75" x14ac:dyDescent="0.25">
      <c r="B6" s="133" t="s">
        <v>239</v>
      </c>
      <c r="C6" s="133" t="s">
        <v>235</v>
      </c>
      <c r="D6" s="134" t="s">
        <v>238</v>
      </c>
    </row>
    <row r="7" spans="1:4" ht="21.75" customHeight="1" x14ac:dyDescent="0.25">
      <c r="B7" s="135" t="s">
        <v>41</v>
      </c>
      <c r="C7" s="135" t="s">
        <v>364</v>
      </c>
      <c r="D7" s="169">
        <v>3317.5300000000007</v>
      </c>
    </row>
    <row r="8" spans="1:4" ht="19.5" customHeight="1" x14ac:dyDescent="0.25">
      <c r="B8" s="135" t="s">
        <v>41</v>
      </c>
      <c r="C8" s="135" t="s">
        <v>419</v>
      </c>
      <c r="D8" s="169">
        <v>595.95000000000005</v>
      </c>
    </row>
    <row r="9" spans="1:4" x14ac:dyDescent="0.25">
      <c r="B9" s="135" t="s">
        <v>41</v>
      </c>
      <c r="C9" s="135" t="s">
        <v>418</v>
      </c>
      <c r="D9" s="169">
        <v>1.68</v>
      </c>
    </row>
    <row r="10" spans="1:4" ht="15" customHeight="1" x14ac:dyDescent="0.25">
      <c r="B10" s="135" t="s">
        <v>41</v>
      </c>
      <c r="C10" s="135" t="s">
        <v>420</v>
      </c>
      <c r="D10" s="169">
        <v>174.3</v>
      </c>
    </row>
    <row r="11" spans="1:4" x14ac:dyDescent="0.25">
      <c r="B11" s="135" t="s">
        <v>41</v>
      </c>
      <c r="C11" s="135" t="s">
        <v>421</v>
      </c>
      <c r="D11" s="136">
        <v>24.52</v>
      </c>
    </row>
    <row r="12" spans="1:4" x14ac:dyDescent="0.25">
      <c r="B12" s="135" t="s">
        <v>41</v>
      </c>
      <c r="C12" s="135" t="s">
        <v>368</v>
      </c>
      <c r="D12" s="137">
        <v>400</v>
      </c>
    </row>
    <row r="13" spans="1:4" x14ac:dyDescent="0.25">
      <c r="B13" s="135" t="s">
        <v>41</v>
      </c>
      <c r="C13" s="135" t="s">
        <v>369</v>
      </c>
      <c r="D13" s="136">
        <v>332.6</v>
      </c>
    </row>
    <row r="14" spans="1:4" x14ac:dyDescent="0.25">
      <c r="B14" s="135" t="s">
        <v>41</v>
      </c>
      <c r="C14" s="135" t="s">
        <v>371</v>
      </c>
      <c r="D14" s="136">
        <v>230</v>
      </c>
    </row>
    <row r="15" spans="1:4" x14ac:dyDescent="0.25">
      <c r="B15" s="135" t="s">
        <v>41</v>
      </c>
      <c r="C15" s="135" t="s">
        <v>372</v>
      </c>
      <c r="D15" s="177">
        <v>335</v>
      </c>
    </row>
    <row r="16" spans="1:4" x14ac:dyDescent="0.25">
      <c r="B16" s="135" t="s">
        <v>41</v>
      </c>
      <c r="C16" s="135" t="s">
        <v>379</v>
      </c>
      <c r="D16" s="177">
        <v>181.3</v>
      </c>
    </row>
    <row r="17" spans="2:4" x14ac:dyDescent="0.25">
      <c r="B17" s="135" t="s">
        <v>41</v>
      </c>
      <c r="C17" s="135" t="s">
        <v>380</v>
      </c>
      <c r="D17" s="177">
        <v>260</v>
      </c>
    </row>
    <row r="18" spans="2:4" x14ac:dyDescent="0.25">
      <c r="B18" s="135" t="s">
        <v>41</v>
      </c>
      <c r="C18" s="135" t="s">
        <v>381</v>
      </c>
      <c r="D18" s="178">
        <v>460</v>
      </c>
    </row>
    <row r="19" spans="2:4" x14ac:dyDescent="0.25">
      <c r="B19" s="135" t="s">
        <v>41</v>
      </c>
      <c r="C19" s="135" t="s">
        <v>383</v>
      </c>
      <c r="D19" s="179">
        <v>187</v>
      </c>
    </row>
    <row r="20" spans="2:4" x14ac:dyDescent="0.25">
      <c r="B20" s="135" t="s">
        <v>41</v>
      </c>
      <c r="C20" s="135" t="s">
        <v>385</v>
      </c>
      <c r="D20" s="178">
        <v>1663</v>
      </c>
    </row>
    <row r="21" spans="2:4" x14ac:dyDescent="0.25">
      <c r="B21" s="135" t="s">
        <v>42</v>
      </c>
      <c r="C21" s="135" t="s">
        <v>364</v>
      </c>
      <c r="D21" s="177">
        <v>5373.1399999999994</v>
      </c>
    </row>
    <row r="22" spans="2:4" x14ac:dyDescent="0.25">
      <c r="B22" s="135" t="s">
        <v>42</v>
      </c>
      <c r="C22" s="135" t="s">
        <v>419</v>
      </c>
      <c r="D22" s="177">
        <v>1776.96</v>
      </c>
    </row>
    <row r="23" spans="2:4" x14ac:dyDescent="0.25">
      <c r="B23" s="135" t="s">
        <v>42</v>
      </c>
      <c r="C23" s="135" t="s">
        <v>418</v>
      </c>
      <c r="D23" s="177">
        <v>295.60000000000002</v>
      </c>
    </row>
    <row r="24" spans="2:4" x14ac:dyDescent="0.25">
      <c r="B24" s="135" t="s">
        <v>42</v>
      </c>
      <c r="C24" s="135" t="s">
        <v>420</v>
      </c>
      <c r="D24" s="136">
        <v>1768.44</v>
      </c>
    </row>
    <row r="25" spans="2:4" x14ac:dyDescent="0.25">
      <c r="B25" s="135" t="s">
        <v>42</v>
      </c>
      <c r="C25" s="135" t="s">
        <v>421</v>
      </c>
      <c r="D25" s="136">
        <v>1377.78</v>
      </c>
    </row>
    <row r="26" spans="2:4" x14ac:dyDescent="0.25">
      <c r="B26" s="135" t="s">
        <v>42</v>
      </c>
      <c r="C26" s="135" t="s">
        <v>367</v>
      </c>
      <c r="D26" s="136">
        <v>74.72</v>
      </c>
    </row>
    <row r="27" spans="2:4" x14ac:dyDescent="0.25">
      <c r="B27" s="135" t="s">
        <v>42</v>
      </c>
      <c r="C27" s="135" t="s">
        <v>368</v>
      </c>
      <c r="D27" s="136">
        <v>536</v>
      </c>
    </row>
    <row r="28" spans="2:4" x14ac:dyDescent="0.25">
      <c r="B28" s="135" t="s">
        <v>42</v>
      </c>
      <c r="C28" s="135" t="s">
        <v>373</v>
      </c>
      <c r="D28" s="136">
        <v>323.40999999999997</v>
      </c>
    </row>
    <row r="29" spans="2:4" x14ac:dyDescent="0.25">
      <c r="B29" s="135" t="s">
        <v>42</v>
      </c>
      <c r="C29" s="135" t="s">
        <v>369</v>
      </c>
      <c r="D29" s="136">
        <v>1900.6</v>
      </c>
    </row>
    <row r="30" spans="2:4" x14ac:dyDescent="0.25">
      <c r="B30" s="135" t="s">
        <v>42</v>
      </c>
      <c r="C30" s="135" t="s">
        <v>370</v>
      </c>
      <c r="D30" s="136">
        <v>883.7</v>
      </c>
    </row>
    <row r="31" spans="2:4" x14ac:dyDescent="0.25">
      <c r="B31" s="135" t="s">
        <v>42</v>
      </c>
      <c r="C31" s="135" t="s">
        <v>371</v>
      </c>
      <c r="D31" s="136">
        <v>230</v>
      </c>
    </row>
    <row r="32" spans="2:4" x14ac:dyDescent="0.25">
      <c r="B32" s="135" t="s">
        <v>42</v>
      </c>
      <c r="C32" s="135" t="s">
        <v>372</v>
      </c>
      <c r="D32" s="136">
        <v>335</v>
      </c>
    </row>
    <row r="33" spans="2:4" x14ac:dyDescent="0.25">
      <c r="B33" s="135" t="s">
        <v>42</v>
      </c>
      <c r="C33" s="135" t="s">
        <v>379</v>
      </c>
      <c r="D33" s="136">
        <v>181.3</v>
      </c>
    </row>
    <row r="34" spans="2:4" x14ac:dyDescent="0.25">
      <c r="B34" s="135" t="s">
        <v>42</v>
      </c>
      <c r="C34" s="135" t="s">
        <v>380</v>
      </c>
      <c r="D34" s="136">
        <v>260</v>
      </c>
    </row>
    <row r="35" spans="2:4" x14ac:dyDescent="0.25">
      <c r="B35" s="135" t="s">
        <v>42</v>
      </c>
      <c r="C35" s="135" t="s">
        <v>381</v>
      </c>
      <c r="D35" s="178">
        <v>460</v>
      </c>
    </row>
    <row r="36" spans="2:4" x14ac:dyDescent="0.25">
      <c r="B36" s="135" t="s">
        <v>42</v>
      </c>
      <c r="C36" s="135" t="s">
        <v>382</v>
      </c>
      <c r="D36" s="137">
        <v>780.58</v>
      </c>
    </row>
    <row r="37" spans="2:4" x14ac:dyDescent="0.25">
      <c r="B37" s="135" t="s">
        <v>42</v>
      </c>
      <c r="C37" s="135" t="s">
        <v>383</v>
      </c>
      <c r="D37" s="137">
        <v>187</v>
      </c>
    </row>
    <row r="38" spans="2:4" x14ac:dyDescent="0.25">
      <c r="B38" s="135" t="s">
        <v>42</v>
      </c>
      <c r="C38" s="135" t="s">
        <v>384</v>
      </c>
      <c r="D38" s="178">
        <v>258.78299999999996</v>
      </c>
    </row>
    <row r="39" spans="2:4" x14ac:dyDescent="0.25">
      <c r="B39" s="135" t="s">
        <v>42</v>
      </c>
      <c r="C39" s="135" t="s">
        <v>385</v>
      </c>
      <c r="D39" s="178">
        <v>983</v>
      </c>
    </row>
    <row r="40" spans="2:4" x14ac:dyDescent="0.25">
      <c r="B40" s="135" t="s">
        <v>42</v>
      </c>
      <c r="C40" s="135" t="s">
        <v>386</v>
      </c>
      <c r="D40" s="178">
        <v>289.64999999999998</v>
      </c>
    </row>
    <row r="41" spans="2:4" x14ac:dyDescent="0.25">
      <c r="B41" s="135" t="s">
        <v>42</v>
      </c>
      <c r="C41" s="135" t="s">
        <v>414</v>
      </c>
      <c r="D41" s="178">
        <v>209.2</v>
      </c>
    </row>
    <row r="42" spans="2:4" x14ac:dyDescent="0.25">
      <c r="B42" s="135" t="s">
        <v>150</v>
      </c>
      <c r="C42" s="135" t="s">
        <v>371</v>
      </c>
      <c r="D42" s="177">
        <v>230</v>
      </c>
    </row>
    <row r="43" spans="2:4" x14ac:dyDescent="0.25">
      <c r="B43" s="135" t="s">
        <v>150</v>
      </c>
      <c r="C43" s="135" t="s">
        <v>372</v>
      </c>
      <c r="D43" s="136">
        <v>335</v>
      </c>
    </row>
    <row r="44" spans="2:4" x14ac:dyDescent="0.25">
      <c r="B44" s="135" t="s">
        <v>150</v>
      </c>
      <c r="C44" s="135" t="s">
        <v>379</v>
      </c>
      <c r="D44" s="136">
        <v>181.3</v>
      </c>
    </row>
    <row r="45" spans="2:4" x14ac:dyDescent="0.25">
      <c r="B45" s="135" t="s">
        <v>151</v>
      </c>
      <c r="C45" s="135" t="s">
        <v>371</v>
      </c>
      <c r="D45" s="136">
        <v>230</v>
      </c>
    </row>
    <row r="46" spans="2:4" x14ac:dyDescent="0.25">
      <c r="B46" s="135" t="s">
        <v>151</v>
      </c>
      <c r="C46" s="135" t="s">
        <v>372</v>
      </c>
      <c r="D46" s="136">
        <v>335</v>
      </c>
    </row>
    <row r="47" spans="2:4" x14ac:dyDescent="0.25">
      <c r="B47" s="135" t="s">
        <v>151</v>
      </c>
      <c r="C47" s="135" t="s">
        <v>379</v>
      </c>
      <c r="D47" s="136">
        <v>181.3</v>
      </c>
    </row>
    <row r="48" spans="2:4" x14ac:dyDescent="0.25">
      <c r="B48" s="135" t="s">
        <v>149</v>
      </c>
      <c r="C48" s="135" t="s">
        <v>364</v>
      </c>
      <c r="D48" s="136">
        <v>5373.1399999999994</v>
      </c>
    </row>
    <row r="49" spans="2:4" x14ac:dyDescent="0.25">
      <c r="B49" s="135" t="s">
        <v>149</v>
      </c>
      <c r="C49" s="135" t="s">
        <v>419</v>
      </c>
      <c r="D49" s="136">
        <v>1744.3</v>
      </c>
    </row>
    <row r="50" spans="2:4" x14ac:dyDescent="0.25">
      <c r="B50" s="135" t="s">
        <v>149</v>
      </c>
      <c r="C50" s="135" t="s">
        <v>418</v>
      </c>
      <c r="D50" s="136">
        <v>328.26</v>
      </c>
    </row>
    <row r="51" spans="2:4" x14ac:dyDescent="0.25">
      <c r="B51" s="135" t="s">
        <v>149</v>
      </c>
      <c r="C51" s="135" t="s">
        <v>420</v>
      </c>
      <c r="D51" s="136">
        <v>1768.44</v>
      </c>
    </row>
    <row r="52" spans="2:4" x14ac:dyDescent="0.25">
      <c r="B52" s="135" t="s">
        <v>149</v>
      </c>
      <c r="C52" s="135" t="s">
        <v>421</v>
      </c>
      <c r="D52" s="136">
        <v>1377.78</v>
      </c>
    </row>
    <row r="53" spans="2:4" x14ac:dyDescent="0.25">
      <c r="B53" s="135" t="s">
        <v>149</v>
      </c>
      <c r="C53" s="135" t="s">
        <v>367</v>
      </c>
      <c r="D53" s="136">
        <v>74.72</v>
      </c>
    </row>
    <row r="54" spans="2:4" x14ac:dyDescent="0.25">
      <c r="B54" s="135" t="s">
        <v>149</v>
      </c>
      <c r="C54" s="135" t="s">
        <v>368</v>
      </c>
      <c r="D54" s="136">
        <v>536</v>
      </c>
    </row>
    <row r="55" spans="2:4" x14ac:dyDescent="0.25">
      <c r="B55" s="135" t="s">
        <v>149</v>
      </c>
      <c r="C55" s="135" t="s">
        <v>373</v>
      </c>
      <c r="D55" s="136">
        <v>323.40999999999997</v>
      </c>
    </row>
    <row r="56" spans="2:4" x14ac:dyDescent="0.25">
      <c r="B56" s="135" t="s">
        <v>149</v>
      </c>
      <c r="C56" s="135" t="s">
        <v>369</v>
      </c>
      <c r="D56" s="136">
        <v>1900.6</v>
      </c>
    </row>
    <row r="57" spans="2:4" x14ac:dyDescent="0.25">
      <c r="B57" s="135" t="s">
        <v>149</v>
      </c>
      <c r="C57" s="135" t="s">
        <v>370</v>
      </c>
      <c r="D57" s="136">
        <v>883.7</v>
      </c>
    </row>
    <row r="58" spans="2:4" x14ac:dyDescent="0.25">
      <c r="B58" s="135" t="s">
        <v>149</v>
      </c>
      <c r="C58" s="135" t="s">
        <v>371</v>
      </c>
      <c r="D58" s="136">
        <v>230</v>
      </c>
    </row>
    <row r="59" spans="2:4" x14ac:dyDescent="0.25">
      <c r="B59" s="135" t="s">
        <v>149</v>
      </c>
      <c r="C59" s="135" t="s">
        <v>372</v>
      </c>
      <c r="D59" s="136">
        <v>335</v>
      </c>
    </row>
    <row r="60" spans="2:4" x14ac:dyDescent="0.25">
      <c r="B60" s="135" t="s">
        <v>149</v>
      </c>
      <c r="C60" s="135" t="s">
        <v>379</v>
      </c>
      <c r="D60" s="136">
        <v>181.3</v>
      </c>
    </row>
    <row r="61" spans="2:4" x14ac:dyDescent="0.25">
      <c r="B61" s="135" t="s">
        <v>149</v>
      </c>
      <c r="C61" s="135" t="s">
        <v>380</v>
      </c>
      <c r="D61" s="136">
        <v>260</v>
      </c>
    </row>
    <row r="62" spans="2:4" x14ac:dyDescent="0.25">
      <c r="B62" s="135" t="s">
        <v>149</v>
      </c>
      <c r="C62" s="135" t="s">
        <v>381</v>
      </c>
      <c r="D62" s="136">
        <v>460</v>
      </c>
    </row>
    <row r="63" spans="2:4" x14ac:dyDescent="0.25">
      <c r="B63" s="135" t="s">
        <v>149</v>
      </c>
      <c r="C63" s="135" t="s">
        <v>382</v>
      </c>
      <c r="D63" s="137">
        <v>780.58</v>
      </c>
    </row>
    <row r="64" spans="2:4" x14ac:dyDescent="0.25">
      <c r="B64" s="135" t="s">
        <v>149</v>
      </c>
      <c r="C64" s="135" t="s">
        <v>383</v>
      </c>
      <c r="D64" s="137">
        <v>187</v>
      </c>
    </row>
    <row r="65" spans="2:4" x14ac:dyDescent="0.25">
      <c r="B65" s="135" t="s">
        <v>149</v>
      </c>
      <c r="C65" s="135" t="s">
        <v>384</v>
      </c>
      <c r="D65" s="178">
        <v>258.78299999999996</v>
      </c>
    </row>
    <row r="66" spans="2:4" x14ac:dyDescent="0.25">
      <c r="B66" s="135" t="s">
        <v>149</v>
      </c>
      <c r="C66" s="135" t="s">
        <v>385</v>
      </c>
      <c r="D66" s="178">
        <v>983</v>
      </c>
    </row>
    <row r="67" spans="2:4" x14ac:dyDescent="0.25">
      <c r="B67" s="135" t="s">
        <v>149</v>
      </c>
      <c r="C67" s="135" t="s">
        <v>386</v>
      </c>
      <c r="D67" s="178">
        <v>289.64999999999998</v>
      </c>
    </row>
    <row r="68" spans="2:4" x14ac:dyDescent="0.25">
      <c r="B68" s="135" t="s">
        <v>149</v>
      </c>
      <c r="C68" s="135" t="s">
        <v>414</v>
      </c>
      <c r="D68" s="178">
        <v>209.2</v>
      </c>
    </row>
    <row r="69" spans="2:4" x14ac:dyDescent="0.25">
      <c r="B69" s="135" t="s">
        <v>43</v>
      </c>
      <c r="C69" s="135" t="s">
        <v>371</v>
      </c>
      <c r="D69" s="177">
        <v>230</v>
      </c>
    </row>
    <row r="70" spans="2:4" x14ac:dyDescent="0.25">
      <c r="B70" s="135" t="s">
        <v>43</v>
      </c>
      <c r="C70" s="135" t="s">
        <v>372</v>
      </c>
      <c r="D70" s="136">
        <v>335</v>
      </c>
    </row>
    <row r="71" spans="2:4" x14ac:dyDescent="0.25">
      <c r="B71" s="135" t="s">
        <v>43</v>
      </c>
      <c r="C71" s="135" t="s">
        <v>379</v>
      </c>
      <c r="D71" s="136">
        <v>181.3</v>
      </c>
    </row>
  </sheetData>
  <sortState ref="B7:D113">
    <sortCondition ref="B6"/>
  </sortState>
  <mergeCells count="4">
    <mergeCell ref="A2:A3"/>
    <mergeCell ref="B5:D5"/>
    <mergeCell ref="B2:D2"/>
    <mergeCell ref="B3:D3"/>
  </mergeCells>
  <pageMargins left="0.25" right="0.25" top="0.75" bottom="0.75"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134"/>
  <sheetViews>
    <sheetView showGridLines="0" view="pageBreakPreview" topLeftCell="A100" zoomScale="80" zoomScaleNormal="90" zoomScaleSheetLayoutView="80" workbookViewId="0">
      <selection activeCell="B20" sqref="B20"/>
    </sheetView>
  </sheetViews>
  <sheetFormatPr defaultRowHeight="15" x14ac:dyDescent="0.25"/>
  <cols>
    <col min="1" max="1" width="2.7109375" customWidth="1"/>
    <col min="2" max="2" width="12" style="53" customWidth="1"/>
    <col min="3" max="3" width="71" customWidth="1"/>
    <col min="4" max="4" width="61.5703125" customWidth="1"/>
    <col min="5" max="5" width="16.7109375" customWidth="1"/>
  </cols>
  <sheetData>
    <row r="1" spans="1:5" s="27" customFormat="1" ht="12" customHeight="1" x14ac:dyDescent="0.25">
      <c r="B1" s="47"/>
    </row>
    <row r="2" spans="1:5" s="27" customFormat="1" ht="24.95" customHeight="1" x14ac:dyDescent="0.25">
      <c r="A2" s="173" t="s">
        <v>229</v>
      </c>
      <c r="B2" s="247" t="s">
        <v>305</v>
      </c>
      <c r="C2" s="237"/>
      <c r="D2" s="237"/>
      <c r="E2" s="238"/>
    </row>
    <row r="3" spans="1:5" s="27" customFormat="1" ht="24.95" customHeight="1" x14ac:dyDescent="0.25">
      <c r="A3" s="174"/>
      <c r="B3" s="253" t="s">
        <v>444</v>
      </c>
      <c r="C3" s="254"/>
      <c r="D3" s="254"/>
      <c r="E3" s="255"/>
    </row>
    <row r="4" spans="1:5" s="27" customFormat="1" ht="12" customHeight="1" thickBot="1" x14ac:dyDescent="0.3">
      <c r="A4" s="175"/>
      <c r="B4" s="48"/>
      <c r="C4" s="175"/>
      <c r="D4" s="175"/>
      <c r="E4" s="43"/>
    </row>
    <row r="5" spans="1:5" ht="30" customHeight="1" thickTop="1" thickBot="1" x14ac:dyDescent="0.3">
      <c r="B5" s="256" t="s">
        <v>303</v>
      </c>
      <c r="C5" s="257"/>
      <c r="D5" s="257"/>
      <c r="E5" s="258"/>
    </row>
    <row r="6" spans="1:5" ht="60" customHeight="1" thickTop="1" thickBot="1" x14ac:dyDescent="0.3">
      <c r="B6" s="49" t="s">
        <v>44</v>
      </c>
      <c r="C6" s="29" t="s">
        <v>196</v>
      </c>
      <c r="D6" s="29" t="s">
        <v>331</v>
      </c>
      <c r="E6" s="42" t="s">
        <v>304</v>
      </c>
    </row>
    <row r="7" spans="1:5" ht="16.5" customHeight="1" thickTop="1" x14ac:dyDescent="0.25">
      <c r="B7" s="50" t="s">
        <v>308</v>
      </c>
      <c r="C7" s="68" t="s">
        <v>52</v>
      </c>
      <c r="D7" s="46"/>
      <c r="E7" s="138"/>
    </row>
    <row r="8" spans="1:5" x14ac:dyDescent="0.25">
      <c r="B8" s="51" t="s">
        <v>309</v>
      </c>
      <c r="C8" s="44" t="s">
        <v>60</v>
      </c>
      <c r="D8" s="46"/>
      <c r="E8" s="139"/>
    </row>
    <row r="9" spans="1:5" x14ac:dyDescent="0.25">
      <c r="B9" s="51" t="s">
        <v>310</v>
      </c>
      <c r="C9" s="44" t="s">
        <v>66</v>
      </c>
      <c r="D9" s="44" t="s">
        <v>364</v>
      </c>
      <c r="E9" s="141">
        <v>50</v>
      </c>
    </row>
    <row r="10" spans="1:5" x14ac:dyDescent="0.25">
      <c r="B10" s="51" t="s">
        <v>310</v>
      </c>
      <c r="C10" s="44" t="s">
        <v>66</v>
      </c>
      <c r="D10" s="44" t="s">
        <v>419</v>
      </c>
      <c r="E10" s="141">
        <v>50</v>
      </c>
    </row>
    <row r="11" spans="1:5" x14ac:dyDescent="0.25">
      <c r="B11" s="51" t="s">
        <v>310</v>
      </c>
      <c r="C11" s="44" t="s">
        <v>66</v>
      </c>
      <c r="D11" s="44" t="s">
        <v>420</v>
      </c>
      <c r="E11" s="141">
        <v>50</v>
      </c>
    </row>
    <row r="12" spans="1:5" x14ac:dyDescent="0.25">
      <c r="B12" s="51" t="s">
        <v>310</v>
      </c>
      <c r="C12" s="44" t="s">
        <v>66</v>
      </c>
      <c r="D12" s="44" t="s">
        <v>421</v>
      </c>
      <c r="E12" s="141">
        <v>50</v>
      </c>
    </row>
    <row r="13" spans="1:5" x14ac:dyDescent="0.25">
      <c r="B13" s="51" t="s">
        <v>310</v>
      </c>
      <c r="C13" s="44" t="s">
        <v>66</v>
      </c>
      <c r="D13" s="44" t="s">
        <v>369</v>
      </c>
      <c r="E13" s="176">
        <v>50</v>
      </c>
    </row>
    <row r="14" spans="1:5" ht="19.5" customHeight="1" x14ac:dyDescent="0.25">
      <c r="B14" s="51" t="s">
        <v>310</v>
      </c>
      <c r="C14" s="44" t="s">
        <v>66</v>
      </c>
      <c r="D14" s="44" t="s">
        <v>370</v>
      </c>
      <c r="E14" s="176">
        <v>15</v>
      </c>
    </row>
    <row r="15" spans="1:5" x14ac:dyDescent="0.25">
      <c r="B15" s="51" t="s">
        <v>310</v>
      </c>
      <c r="C15" s="44" t="s">
        <v>66</v>
      </c>
      <c r="D15" s="44" t="s">
        <v>371</v>
      </c>
      <c r="E15" s="141">
        <v>10</v>
      </c>
    </row>
    <row r="16" spans="1:5" x14ac:dyDescent="0.25">
      <c r="B16" s="51" t="s">
        <v>310</v>
      </c>
      <c r="C16" s="44" t="s">
        <v>66</v>
      </c>
      <c r="D16" s="44" t="s">
        <v>372</v>
      </c>
      <c r="E16" s="141">
        <v>20</v>
      </c>
    </row>
    <row r="17" spans="2:5" x14ac:dyDescent="0.25">
      <c r="B17" s="51" t="s">
        <v>310</v>
      </c>
      <c r="C17" s="44" t="s">
        <v>66</v>
      </c>
      <c r="D17" s="44" t="s">
        <v>379</v>
      </c>
      <c r="E17" s="141">
        <v>10</v>
      </c>
    </row>
    <row r="18" spans="2:5" x14ac:dyDescent="0.25">
      <c r="B18" s="51" t="s">
        <v>310</v>
      </c>
      <c r="C18" s="44" t="s">
        <v>66</v>
      </c>
      <c r="D18" s="44" t="s">
        <v>382</v>
      </c>
      <c r="E18" s="141">
        <v>45</v>
      </c>
    </row>
    <row r="19" spans="2:5" x14ac:dyDescent="0.25">
      <c r="B19" s="51" t="s">
        <v>310</v>
      </c>
      <c r="C19" s="44" t="s">
        <v>66</v>
      </c>
      <c r="D19" s="44" t="s">
        <v>384</v>
      </c>
      <c r="E19" s="141">
        <v>25</v>
      </c>
    </row>
    <row r="20" spans="2:5" x14ac:dyDescent="0.25">
      <c r="B20" s="51" t="s">
        <v>310</v>
      </c>
      <c r="C20" s="44" t="s">
        <v>66</v>
      </c>
      <c r="D20" s="44" t="s">
        <v>385</v>
      </c>
      <c r="E20" s="143">
        <v>20</v>
      </c>
    </row>
    <row r="21" spans="2:5" x14ac:dyDescent="0.25">
      <c r="B21" s="51" t="s">
        <v>310</v>
      </c>
      <c r="C21" s="44" t="s">
        <v>66</v>
      </c>
      <c r="D21" s="44" t="s">
        <v>386</v>
      </c>
      <c r="E21" s="143">
        <v>25</v>
      </c>
    </row>
    <row r="22" spans="2:5" ht="24" x14ac:dyDescent="0.25">
      <c r="B22" s="51" t="s">
        <v>310</v>
      </c>
      <c r="C22" s="44" t="s">
        <v>66</v>
      </c>
      <c r="D22" s="44" t="s">
        <v>414</v>
      </c>
      <c r="E22" s="143">
        <v>10</v>
      </c>
    </row>
    <row r="23" spans="2:5" x14ac:dyDescent="0.25">
      <c r="B23" s="51" t="s">
        <v>311</v>
      </c>
      <c r="C23" s="44" t="s">
        <v>70</v>
      </c>
      <c r="D23" s="44"/>
      <c r="E23" s="143"/>
    </row>
    <row r="24" spans="2:5" x14ac:dyDescent="0.25">
      <c r="B24" s="51" t="s">
        <v>312</v>
      </c>
      <c r="C24" s="44" t="s">
        <v>71</v>
      </c>
      <c r="D24" s="44"/>
      <c r="E24" s="143"/>
    </row>
    <row r="25" spans="2:5" x14ac:dyDescent="0.25">
      <c r="B25" s="51" t="s">
        <v>445</v>
      </c>
      <c r="C25" s="44" t="s">
        <v>72</v>
      </c>
      <c r="D25" s="46"/>
      <c r="E25" s="139"/>
    </row>
    <row r="26" spans="2:5" x14ac:dyDescent="0.25">
      <c r="B26" s="51" t="s">
        <v>446</v>
      </c>
      <c r="C26" s="44" t="s">
        <v>73</v>
      </c>
      <c r="D26" s="46"/>
      <c r="E26" s="139"/>
    </row>
    <row r="27" spans="2:5" x14ac:dyDescent="0.25">
      <c r="B27" s="51" t="s">
        <v>447</v>
      </c>
      <c r="C27" s="44" t="s">
        <v>74</v>
      </c>
      <c r="D27" s="46"/>
      <c r="E27" s="139"/>
    </row>
    <row r="28" spans="2:5" x14ac:dyDescent="0.25">
      <c r="B28" s="51" t="s">
        <v>448</v>
      </c>
      <c r="C28" s="44" t="s">
        <v>60</v>
      </c>
      <c r="D28" s="46"/>
      <c r="E28" s="139"/>
    </row>
    <row r="29" spans="2:5" x14ac:dyDescent="0.25">
      <c r="B29" s="51" t="s">
        <v>449</v>
      </c>
      <c r="C29" s="44" t="s">
        <v>82</v>
      </c>
      <c r="D29" s="46"/>
      <c r="E29" s="139"/>
    </row>
    <row r="30" spans="2:5" x14ac:dyDescent="0.25">
      <c r="B30" s="51" t="s">
        <v>450</v>
      </c>
      <c r="C30" s="44" t="s">
        <v>83</v>
      </c>
      <c r="D30" s="166"/>
      <c r="E30" s="139"/>
    </row>
    <row r="31" spans="2:5" x14ac:dyDescent="0.25">
      <c r="B31" s="51" t="s">
        <v>451</v>
      </c>
      <c r="C31" s="44" t="s">
        <v>84</v>
      </c>
      <c r="D31" s="46"/>
      <c r="E31" s="139"/>
    </row>
    <row r="32" spans="2:5" x14ac:dyDescent="0.25">
      <c r="B32" s="51" t="s">
        <v>452</v>
      </c>
      <c r="C32" s="44" t="s">
        <v>85</v>
      </c>
      <c r="D32" s="46"/>
      <c r="E32" s="139"/>
    </row>
    <row r="33" spans="2:5" x14ac:dyDescent="0.25">
      <c r="B33" s="51" t="s">
        <v>453</v>
      </c>
      <c r="C33" s="44" t="s">
        <v>86</v>
      </c>
      <c r="D33" s="46"/>
      <c r="E33" s="139"/>
    </row>
    <row r="34" spans="2:5" x14ac:dyDescent="0.25">
      <c r="B34" s="51" t="s">
        <v>454</v>
      </c>
      <c r="C34" s="44" t="s">
        <v>87</v>
      </c>
      <c r="D34" s="46"/>
      <c r="E34" s="139"/>
    </row>
    <row r="35" spans="2:5" x14ac:dyDescent="0.25">
      <c r="B35" s="51" t="s">
        <v>455</v>
      </c>
      <c r="C35" s="44" t="s">
        <v>88</v>
      </c>
      <c r="D35" s="46"/>
      <c r="E35" s="139"/>
    </row>
    <row r="36" spans="2:5" x14ac:dyDescent="0.25">
      <c r="B36" s="51" t="s">
        <v>456</v>
      </c>
      <c r="C36" s="44" t="s">
        <v>91</v>
      </c>
      <c r="D36" s="46"/>
      <c r="E36" s="139"/>
    </row>
    <row r="37" spans="2:5" x14ac:dyDescent="0.25">
      <c r="B37" s="51" t="s">
        <v>457</v>
      </c>
      <c r="C37" s="44" t="s">
        <v>92</v>
      </c>
      <c r="D37" s="46"/>
      <c r="E37" s="140"/>
    </row>
    <row r="38" spans="2:5" x14ac:dyDescent="0.25">
      <c r="B38" s="51" t="s">
        <v>458</v>
      </c>
      <c r="C38" s="44" t="s">
        <v>98</v>
      </c>
      <c r="D38" s="46"/>
      <c r="E38" s="139"/>
    </row>
    <row r="39" spans="2:5" ht="24" x14ac:dyDescent="0.25">
      <c r="B39" s="51" t="s">
        <v>459</v>
      </c>
      <c r="C39" s="44" t="s">
        <v>100</v>
      </c>
      <c r="D39" s="46"/>
      <c r="E39" s="139"/>
    </row>
    <row r="40" spans="2:5" x14ac:dyDescent="0.25">
      <c r="B40" s="51" t="s">
        <v>460</v>
      </c>
      <c r="C40" s="44" t="s">
        <v>102</v>
      </c>
      <c r="D40" s="46"/>
      <c r="E40" s="139"/>
    </row>
    <row r="41" spans="2:5" x14ac:dyDescent="0.25">
      <c r="B41" s="51" t="s">
        <v>461</v>
      </c>
      <c r="C41" s="44" t="s">
        <v>104</v>
      </c>
      <c r="D41" s="46"/>
      <c r="E41" s="139"/>
    </row>
    <row r="42" spans="2:5" x14ac:dyDescent="0.25">
      <c r="B42" s="51" t="s">
        <v>462</v>
      </c>
      <c r="C42" s="44" t="s">
        <v>106</v>
      </c>
      <c r="D42" s="44" t="s">
        <v>421</v>
      </c>
      <c r="E42" s="139">
        <v>100</v>
      </c>
    </row>
    <row r="43" spans="2:5" ht="24" x14ac:dyDescent="0.25">
      <c r="B43" s="51" t="s">
        <v>463</v>
      </c>
      <c r="C43" s="44" t="s">
        <v>110</v>
      </c>
      <c r="D43" s="46"/>
      <c r="E43" s="139"/>
    </row>
    <row r="44" spans="2:5" x14ac:dyDescent="0.25">
      <c r="B44" s="51" t="s">
        <v>464</v>
      </c>
      <c r="C44" s="44" t="s">
        <v>114</v>
      </c>
      <c r="D44" s="44" t="s">
        <v>364</v>
      </c>
      <c r="E44" s="139">
        <v>2</v>
      </c>
    </row>
    <row r="45" spans="2:5" x14ac:dyDescent="0.25">
      <c r="B45" s="51" t="s">
        <v>465</v>
      </c>
      <c r="C45" s="44" t="s">
        <v>115</v>
      </c>
      <c r="D45" s="46"/>
      <c r="E45" s="139"/>
    </row>
    <row r="46" spans="2:5" x14ac:dyDescent="0.25">
      <c r="B46" s="51" t="s">
        <v>466</v>
      </c>
      <c r="C46" s="44" t="s">
        <v>117</v>
      </c>
      <c r="D46" s="46"/>
      <c r="E46" s="139"/>
    </row>
    <row r="47" spans="2:5" x14ac:dyDescent="0.25">
      <c r="B47" s="51" t="s">
        <v>467</v>
      </c>
      <c r="C47" s="44" t="s">
        <v>118</v>
      </c>
      <c r="D47" s="46"/>
      <c r="E47" s="139"/>
    </row>
    <row r="48" spans="2:5" x14ac:dyDescent="0.25">
      <c r="B48" s="51" t="s">
        <v>468</v>
      </c>
      <c r="C48" s="44" t="s">
        <v>119</v>
      </c>
      <c r="D48" s="46"/>
      <c r="E48" s="139"/>
    </row>
    <row r="49" spans="2:5" x14ac:dyDescent="0.25">
      <c r="B49" s="51" t="s">
        <v>469</v>
      </c>
      <c r="C49" s="44" t="s">
        <v>120</v>
      </c>
      <c r="D49" s="46"/>
      <c r="E49" s="139"/>
    </row>
    <row r="50" spans="2:5" x14ac:dyDescent="0.25">
      <c r="B50" s="51" t="s">
        <v>470</v>
      </c>
      <c r="C50" s="44" t="s">
        <v>121</v>
      </c>
      <c r="D50" s="46"/>
      <c r="E50" s="139"/>
    </row>
    <row r="51" spans="2:5" x14ac:dyDescent="0.25">
      <c r="B51" s="51" t="s">
        <v>471</v>
      </c>
      <c r="C51" s="44" t="s">
        <v>122</v>
      </c>
      <c r="D51" s="46"/>
      <c r="E51" s="139"/>
    </row>
    <row r="52" spans="2:5" x14ac:dyDescent="0.25">
      <c r="B52" s="51" t="s">
        <v>472</v>
      </c>
      <c r="C52" s="44" t="s">
        <v>124</v>
      </c>
      <c r="D52" s="46"/>
      <c r="E52" s="139"/>
    </row>
    <row r="53" spans="2:5" x14ac:dyDescent="0.25">
      <c r="B53" s="51" t="s">
        <v>473</v>
      </c>
      <c r="C53" s="44" t="s">
        <v>126</v>
      </c>
      <c r="D53" s="46"/>
      <c r="E53" s="139"/>
    </row>
    <row r="54" spans="2:5" x14ac:dyDescent="0.25">
      <c r="B54" s="51" t="s">
        <v>474</v>
      </c>
      <c r="C54" s="44" t="s">
        <v>127</v>
      </c>
      <c r="D54" s="46"/>
      <c r="E54" s="139"/>
    </row>
    <row r="55" spans="2:5" x14ac:dyDescent="0.25">
      <c r="B55" s="51" t="s">
        <v>475</v>
      </c>
      <c r="C55" s="44" t="s">
        <v>128</v>
      </c>
      <c r="D55" s="44"/>
      <c r="E55" s="139"/>
    </row>
    <row r="56" spans="2:5" x14ac:dyDescent="0.25">
      <c r="B56" s="51" t="s">
        <v>476</v>
      </c>
      <c r="C56" s="44" t="s">
        <v>129</v>
      </c>
      <c r="D56" s="44"/>
      <c r="E56" s="139"/>
    </row>
    <row r="57" spans="2:5" x14ac:dyDescent="0.25">
      <c r="B57" s="51" t="s">
        <v>477</v>
      </c>
      <c r="C57" s="44" t="s">
        <v>130</v>
      </c>
      <c r="D57" s="44"/>
      <c r="E57" s="139"/>
    </row>
    <row r="58" spans="2:5" x14ac:dyDescent="0.25">
      <c r="B58" s="51" t="s">
        <v>478</v>
      </c>
      <c r="C58" s="44" t="s">
        <v>132</v>
      </c>
      <c r="D58" s="44"/>
      <c r="E58" s="139"/>
    </row>
    <row r="59" spans="2:5" x14ac:dyDescent="0.25">
      <c r="B59" s="51" t="s">
        <v>479</v>
      </c>
      <c r="C59" s="44" t="s">
        <v>133</v>
      </c>
      <c r="D59" s="44"/>
      <c r="E59" s="139"/>
    </row>
    <row r="60" spans="2:5" ht="24" x14ac:dyDescent="0.25">
      <c r="B60" s="51" t="s">
        <v>480</v>
      </c>
      <c r="C60" s="44" t="s">
        <v>137</v>
      </c>
      <c r="D60" s="44"/>
      <c r="E60" s="139"/>
    </row>
    <row r="61" spans="2:5" ht="24" x14ac:dyDescent="0.25">
      <c r="B61" s="51" t="s">
        <v>481</v>
      </c>
      <c r="C61" s="44" t="s">
        <v>139</v>
      </c>
      <c r="D61" s="44"/>
      <c r="E61" s="139"/>
    </row>
    <row r="62" spans="2:5" x14ac:dyDescent="0.25">
      <c r="B62" s="51" t="s">
        <v>482</v>
      </c>
      <c r="C62" s="44" t="s">
        <v>141</v>
      </c>
      <c r="D62" s="44"/>
      <c r="E62" s="139"/>
    </row>
    <row r="63" spans="2:5" x14ac:dyDescent="0.25">
      <c r="B63" s="51" t="s">
        <v>483</v>
      </c>
      <c r="C63" s="44" t="s">
        <v>143</v>
      </c>
      <c r="D63" s="44"/>
      <c r="E63" s="139"/>
    </row>
    <row r="64" spans="2:5" x14ac:dyDescent="0.25">
      <c r="B64" s="51" t="s">
        <v>484</v>
      </c>
      <c r="C64" s="44" t="s">
        <v>144</v>
      </c>
      <c r="D64" s="44"/>
      <c r="E64" s="139"/>
    </row>
    <row r="65" spans="2:5" x14ac:dyDescent="0.25">
      <c r="B65" s="51" t="s">
        <v>485</v>
      </c>
      <c r="C65" s="44" t="s">
        <v>146</v>
      </c>
      <c r="D65" s="44"/>
      <c r="E65" s="139"/>
    </row>
    <row r="66" spans="2:5" x14ac:dyDescent="0.25">
      <c r="B66" s="51" t="s">
        <v>486</v>
      </c>
      <c r="C66" s="44" t="s">
        <v>145</v>
      </c>
      <c r="D66" s="44"/>
      <c r="E66" s="139"/>
    </row>
    <row r="67" spans="2:5" x14ac:dyDescent="0.25">
      <c r="B67" s="51" t="s">
        <v>240</v>
      </c>
      <c r="C67" s="44" t="s">
        <v>45</v>
      </c>
      <c r="D67" s="44"/>
      <c r="E67" s="139"/>
    </row>
    <row r="68" spans="2:5" x14ac:dyDescent="0.25">
      <c r="B68" s="51" t="s">
        <v>241</v>
      </c>
      <c r="C68" s="44" t="s">
        <v>46</v>
      </c>
      <c r="D68" s="44"/>
      <c r="E68" s="139"/>
    </row>
    <row r="69" spans="2:5" x14ac:dyDescent="0.25">
      <c r="B69" s="51" t="s">
        <v>242</v>
      </c>
      <c r="C69" s="69" t="s">
        <v>47</v>
      </c>
      <c r="D69" s="44"/>
      <c r="E69" s="139"/>
    </row>
    <row r="70" spans="2:5" x14ac:dyDescent="0.25">
      <c r="B70" s="51" t="s">
        <v>243</v>
      </c>
      <c r="C70" s="44" t="s">
        <v>48</v>
      </c>
      <c r="D70" s="44"/>
      <c r="E70" s="139"/>
    </row>
    <row r="71" spans="2:5" x14ac:dyDescent="0.25">
      <c r="B71" s="51" t="s">
        <v>244</v>
      </c>
      <c r="C71" s="44" t="s">
        <v>49</v>
      </c>
      <c r="D71" s="44"/>
      <c r="E71" s="139"/>
    </row>
    <row r="72" spans="2:5" x14ac:dyDescent="0.25">
      <c r="B72" s="51" t="s">
        <v>245</v>
      </c>
      <c r="C72" s="44" t="s">
        <v>50</v>
      </c>
      <c r="D72" s="44"/>
      <c r="E72" s="139"/>
    </row>
    <row r="73" spans="2:5" x14ac:dyDescent="0.25">
      <c r="B73" s="51" t="s">
        <v>246</v>
      </c>
      <c r="C73" s="44" t="s">
        <v>51</v>
      </c>
      <c r="D73" s="44"/>
      <c r="E73" s="139"/>
    </row>
    <row r="74" spans="2:5" x14ac:dyDescent="0.25">
      <c r="B74" s="51" t="s">
        <v>247</v>
      </c>
      <c r="C74" s="44" t="s">
        <v>53</v>
      </c>
      <c r="D74" s="44"/>
      <c r="E74" s="139"/>
    </row>
    <row r="75" spans="2:5" x14ac:dyDescent="0.25">
      <c r="B75" s="51" t="s">
        <v>248</v>
      </c>
      <c r="C75" s="44" t="s">
        <v>54</v>
      </c>
      <c r="D75" s="44"/>
      <c r="E75" s="139"/>
    </row>
    <row r="76" spans="2:5" ht="26.25" customHeight="1" x14ac:dyDescent="0.25">
      <c r="B76" s="51" t="s">
        <v>249</v>
      </c>
      <c r="C76" s="44" t="s">
        <v>55</v>
      </c>
      <c r="D76" s="44" t="s">
        <v>370</v>
      </c>
      <c r="E76" s="141">
        <v>5</v>
      </c>
    </row>
    <row r="77" spans="2:5" x14ac:dyDescent="0.25">
      <c r="B77" s="51" t="s">
        <v>249</v>
      </c>
      <c r="C77" s="44" t="s">
        <v>55</v>
      </c>
      <c r="D77" s="44"/>
      <c r="E77" s="141"/>
    </row>
    <row r="78" spans="2:5" x14ac:dyDescent="0.25">
      <c r="B78" s="51" t="s">
        <v>250</v>
      </c>
      <c r="C78" s="44" t="s">
        <v>56</v>
      </c>
      <c r="D78" s="44"/>
      <c r="E78" s="141"/>
    </row>
    <row r="79" spans="2:5" x14ac:dyDescent="0.25">
      <c r="B79" s="51" t="s">
        <v>251</v>
      </c>
      <c r="C79" s="44" t="s">
        <v>57</v>
      </c>
      <c r="D79" s="44"/>
      <c r="E79" s="141"/>
    </row>
    <row r="80" spans="2:5" x14ac:dyDescent="0.25">
      <c r="B80" s="51" t="s">
        <v>252</v>
      </c>
      <c r="C80" s="44" t="s">
        <v>58</v>
      </c>
      <c r="D80" s="44"/>
      <c r="E80" s="141"/>
    </row>
    <row r="81" spans="2:5" x14ac:dyDescent="0.25">
      <c r="B81" s="51" t="s">
        <v>253</v>
      </c>
      <c r="C81" s="44" t="s">
        <v>59</v>
      </c>
      <c r="D81" s="44"/>
      <c r="E81" s="141"/>
    </row>
    <row r="82" spans="2:5" x14ac:dyDescent="0.25">
      <c r="B82" s="51" t="s">
        <v>254</v>
      </c>
      <c r="C82" s="44" t="s">
        <v>61</v>
      </c>
      <c r="D82" s="44"/>
      <c r="E82" s="141"/>
    </row>
    <row r="83" spans="2:5" x14ac:dyDescent="0.25">
      <c r="B83" s="51" t="s">
        <v>255</v>
      </c>
      <c r="C83" s="44" t="s">
        <v>62</v>
      </c>
      <c r="D83" s="44"/>
      <c r="E83" s="141"/>
    </row>
    <row r="84" spans="2:5" x14ac:dyDescent="0.25">
      <c r="B84" s="51" t="s">
        <v>256</v>
      </c>
      <c r="C84" s="44" t="s">
        <v>61</v>
      </c>
      <c r="D84" s="44"/>
      <c r="E84" s="141"/>
    </row>
    <row r="85" spans="2:5" x14ac:dyDescent="0.25">
      <c r="B85" s="51" t="s">
        <v>257</v>
      </c>
      <c r="C85" s="44" t="s">
        <v>63</v>
      </c>
      <c r="D85" s="44"/>
      <c r="E85" s="139"/>
    </row>
    <row r="86" spans="2:5" ht="15" customHeight="1" x14ac:dyDescent="0.25">
      <c r="B86" s="51" t="s">
        <v>258</v>
      </c>
      <c r="C86" s="44" t="s">
        <v>64</v>
      </c>
      <c r="D86" s="44"/>
      <c r="E86" s="139"/>
    </row>
    <row r="87" spans="2:5" ht="24.95" customHeight="1" x14ac:dyDescent="0.25">
      <c r="B87" s="51" t="s">
        <v>259</v>
      </c>
      <c r="C87" s="44" t="s">
        <v>59</v>
      </c>
      <c r="D87" s="44"/>
      <c r="E87" s="139"/>
    </row>
    <row r="88" spans="2:5" x14ac:dyDescent="0.25">
      <c r="B88" s="51" t="s">
        <v>260</v>
      </c>
      <c r="C88" s="44" t="s">
        <v>65</v>
      </c>
      <c r="D88" s="44" t="s">
        <v>364</v>
      </c>
      <c r="E88" s="141">
        <v>5</v>
      </c>
    </row>
    <row r="89" spans="2:5" x14ac:dyDescent="0.25">
      <c r="B89" s="51" t="s">
        <v>260</v>
      </c>
      <c r="C89" s="44" t="s">
        <v>65</v>
      </c>
      <c r="D89" s="44" t="s">
        <v>419</v>
      </c>
      <c r="E89" s="141">
        <v>5</v>
      </c>
    </row>
    <row r="90" spans="2:5" x14ac:dyDescent="0.25">
      <c r="B90" s="51" t="s">
        <v>260</v>
      </c>
      <c r="C90" s="44" t="s">
        <v>65</v>
      </c>
      <c r="D90" s="44" t="s">
        <v>420</v>
      </c>
      <c r="E90" s="141">
        <v>5</v>
      </c>
    </row>
    <row r="91" spans="2:5" x14ac:dyDescent="0.25">
      <c r="B91" s="51" t="s">
        <v>260</v>
      </c>
      <c r="C91" s="44" t="s">
        <v>65</v>
      </c>
      <c r="D91" s="44" t="s">
        <v>421</v>
      </c>
      <c r="E91" s="141">
        <v>5</v>
      </c>
    </row>
    <row r="92" spans="2:5" x14ac:dyDescent="0.25">
      <c r="B92" s="51" t="s">
        <v>261</v>
      </c>
      <c r="C92" s="44" t="s">
        <v>67</v>
      </c>
      <c r="D92" s="44"/>
      <c r="E92" s="141"/>
    </row>
    <row r="93" spans="2:5" x14ac:dyDescent="0.25">
      <c r="B93" s="51" t="s">
        <v>262</v>
      </c>
      <c r="C93" s="44" t="s">
        <v>68</v>
      </c>
      <c r="D93" s="44"/>
      <c r="E93" s="141"/>
    </row>
    <row r="94" spans="2:5" x14ac:dyDescent="0.25">
      <c r="B94" s="51" t="s">
        <v>263</v>
      </c>
      <c r="C94" s="44" t="s">
        <v>69</v>
      </c>
      <c r="D94" s="44"/>
      <c r="E94" s="141"/>
    </row>
    <row r="95" spans="2:5" x14ac:dyDescent="0.25">
      <c r="B95" s="51" t="s">
        <v>264</v>
      </c>
      <c r="C95" s="44" t="s">
        <v>75</v>
      </c>
      <c r="D95" s="44"/>
      <c r="E95" s="141"/>
    </row>
    <row r="96" spans="2:5" x14ac:dyDescent="0.25">
      <c r="B96" s="51" t="s">
        <v>265</v>
      </c>
      <c r="C96" s="44" t="s">
        <v>76</v>
      </c>
      <c r="D96" s="44"/>
      <c r="E96" s="143"/>
    </row>
    <row r="97" spans="2:5" x14ac:dyDescent="0.25">
      <c r="B97" s="51" t="s">
        <v>266</v>
      </c>
      <c r="C97" s="44" t="s">
        <v>77</v>
      </c>
      <c r="D97" s="44"/>
      <c r="E97" s="143"/>
    </row>
    <row r="98" spans="2:5" x14ac:dyDescent="0.25">
      <c r="B98" s="51" t="s">
        <v>267</v>
      </c>
      <c r="C98" s="44" t="s">
        <v>78</v>
      </c>
      <c r="D98" s="44"/>
      <c r="E98" s="143"/>
    </row>
    <row r="99" spans="2:5" x14ac:dyDescent="0.25">
      <c r="B99" s="51" t="s">
        <v>268</v>
      </c>
      <c r="C99" s="44" t="s">
        <v>79</v>
      </c>
      <c r="D99" s="44"/>
      <c r="E99" s="143"/>
    </row>
    <row r="100" spans="2:5" x14ac:dyDescent="0.25">
      <c r="B100" s="51" t="s">
        <v>269</v>
      </c>
      <c r="C100" s="44" t="s">
        <v>80</v>
      </c>
      <c r="D100" s="44"/>
      <c r="E100" s="143"/>
    </row>
    <row r="101" spans="2:5" x14ac:dyDescent="0.25">
      <c r="B101" s="51" t="s">
        <v>270</v>
      </c>
      <c r="C101" s="44" t="s">
        <v>81</v>
      </c>
      <c r="D101" s="44"/>
      <c r="E101" s="143"/>
    </row>
    <row r="102" spans="2:5" ht="25.5" customHeight="1" x14ac:dyDescent="0.25">
      <c r="B102" s="51" t="s">
        <v>271</v>
      </c>
      <c r="C102" s="44" t="s">
        <v>89</v>
      </c>
      <c r="D102" s="44" t="s">
        <v>370</v>
      </c>
      <c r="E102" s="143">
        <v>20</v>
      </c>
    </row>
    <row r="103" spans="2:5" x14ac:dyDescent="0.25">
      <c r="B103" s="51" t="s">
        <v>271</v>
      </c>
      <c r="C103" s="44" t="s">
        <v>89</v>
      </c>
      <c r="D103" s="44" t="s">
        <v>421</v>
      </c>
      <c r="E103" s="143">
        <v>50</v>
      </c>
    </row>
    <row r="104" spans="2:5" ht="24" x14ac:dyDescent="0.25">
      <c r="B104" s="51" t="s">
        <v>272</v>
      </c>
      <c r="C104" s="44" t="s">
        <v>90</v>
      </c>
      <c r="D104" s="44" t="s">
        <v>421</v>
      </c>
      <c r="E104" s="141">
        <v>20</v>
      </c>
    </row>
    <row r="105" spans="2:5" x14ac:dyDescent="0.25">
      <c r="B105" s="51" t="s">
        <v>273</v>
      </c>
      <c r="C105" s="44" t="s">
        <v>93</v>
      </c>
      <c r="D105" s="44"/>
      <c r="E105" s="143"/>
    </row>
    <row r="106" spans="2:5" x14ac:dyDescent="0.25">
      <c r="B106" s="51" t="s">
        <v>274</v>
      </c>
      <c r="C106" s="44" t="s">
        <v>94</v>
      </c>
      <c r="D106" s="44"/>
      <c r="E106" s="143"/>
    </row>
    <row r="107" spans="2:5" x14ac:dyDescent="0.25">
      <c r="B107" s="51" t="s">
        <v>275</v>
      </c>
      <c r="C107" s="44" t="s">
        <v>95</v>
      </c>
      <c r="D107" s="44"/>
      <c r="E107" s="143"/>
    </row>
    <row r="108" spans="2:5" x14ac:dyDescent="0.25">
      <c r="B108" s="51" t="s">
        <v>276</v>
      </c>
      <c r="C108" s="44" t="s">
        <v>96</v>
      </c>
      <c r="D108" s="44"/>
      <c r="E108" s="143"/>
    </row>
    <row r="109" spans="2:5" ht="24" x14ac:dyDescent="0.25">
      <c r="B109" s="51" t="s">
        <v>277</v>
      </c>
      <c r="C109" s="44" t="s">
        <v>97</v>
      </c>
      <c r="D109" s="44"/>
      <c r="E109" s="143"/>
    </row>
    <row r="110" spans="2:5" x14ac:dyDescent="0.25">
      <c r="B110" s="51" t="s">
        <v>278</v>
      </c>
      <c r="C110" s="44" t="s">
        <v>99</v>
      </c>
      <c r="D110" s="44"/>
      <c r="E110" s="143"/>
    </row>
    <row r="111" spans="2:5" x14ac:dyDescent="0.25">
      <c r="B111" s="51" t="s">
        <v>279</v>
      </c>
      <c r="C111" s="44" t="s">
        <v>101</v>
      </c>
      <c r="D111" s="44"/>
      <c r="E111" s="143"/>
    </row>
    <row r="112" spans="2:5" x14ac:dyDescent="0.25">
      <c r="B112" s="51" t="s">
        <v>280</v>
      </c>
      <c r="C112" s="44" t="s">
        <v>103</v>
      </c>
      <c r="D112" s="44"/>
      <c r="E112" s="139"/>
    </row>
    <row r="113" spans="2:5" x14ac:dyDescent="0.25">
      <c r="B113" s="51" t="s">
        <v>281</v>
      </c>
      <c r="C113" s="44" t="s">
        <v>105</v>
      </c>
      <c r="D113" s="44"/>
      <c r="E113" s="139"/>
    </row>
    <row r="114" spans="2:5" ht="23.25" customHeight="1" x14ac:dyDescent="0.25">
      <c r="B114" s="51" t="s">
        <v>282</v>
      </c>
      <c r="C114" s="44" t="s">
        <v>107</v>
      </c>
      <c r="D114" s="44" t="s">
        <v>421</v>
      </c>
      <c r="E114" s="143">
        <v>20</v>
      </c>
    </row>
    <row r="115" spans="2:5" ht="27" customHeight="1" x14ac:dyDescent="0.25">
      <c r="B115" s="51" t="s">
        <v>283</v>
      </c>
      <c r="C115" s="44" t="s">
        <v>108</v>
      </c>
      <c r="D115" s="44" t="s">
        <v>421</v>
      </c>
      <c r="E115" s="143">
        <v>100</v>
      </c>
    </row>
    <row r="116" spans="2:5" ht="28.5" customHeight="1" x14ac:dyDescent="0.25">
      <c r="B116" s="51" t="s">
        <v>283</v>
      </c>
      <c r="C116" s="44" t="s">
        <v>108</v>
      </c>
      <c r="D116" s="44" t="s">
        <v>370</v>
      </c>
      <c r="E116" s="143">
        <v>15</v>
      </c>
    </row>
    <row r="117" spans="2:5" x14ac:dyDescent="0.25">
      <c r="B117" s="51" t="s">
        <v>284</v>
      </c>
      <c r="C117" s="44" t="s">
        <v>109</v>
      </c>
      <c r="D117" s="44" t="s">
        <v>421</v>
      </c>
      <c r="E117" s="143">
        <v>200</v>
      </c>
    </row>
    <row r="118" spans="2:5" ht="23.25" customHeight="1" x14ac:dyDescent="0.25">
      <c r="B118" s="51" t="s">
        <v>284</v>
      </c>
      <c r="C118" s="44" t="s">
        <v>109</v>
      </c>
      <c r="D118" s="44" t="s">
        <v>370</v>
      </c>
      <c r="E118" s="143">
        <v>30</v>
      </c>
    </row>
    <row r="119" spans="2:5" x14ac:dyDescent="0.25">
      <c r="B119" s="51" t="s">
        <v>285</v>
      </c>
      <c r="C119" s="44" t="s">
        <v>111</v>
      </c>
      <c r="D119" s="44"/>
      <c r="E119" s="139"/>
    </row>
    <row r="120" spans="2:5" x14ac:dyDescent="0.25">
      <c r="B120" s="51" t="s">
        <v>286</v>
      </c>
      <c r="C120" s="44" t="s">
        <v>112</v>
      </c>
      <c r="D120" s="44"/>
      <c r="E120" s="139"/>
    </row>
    <row r="121" spans="2:5" x14ac:dyDescent="0.25">
      <c r="B121" s="51" t="s">
        <v>287</v>
      </c>
      <c r="C121" s="44" t="s">
        <v>113</v>
      </c>
      <c r="D121" s="44"/>
      <c r="E121" s="139"/>
    </row>
    <row r="122" spans="2:5" x14ac:dyDescent="0.25">
      <c r="B122" s="51" t="s">
        <v>288</v>
      </c>
      <c r="C122" s="44" t="s">
        <v>116</v>
      </c>
      <c r="D122" s="44"/>
      <c r="E122" s="141"/>
    </row>
    <row r="123" spans="2:5" x14ac:dyDescent="0.25">
      <c r="B123" s="51" t="s">
        <v>289</v>
      </c>
      <c r="C123" s="44" t="s">
        <v>123</v>
      </c>
      <c r="D123" s="44"/>
      <c r="E123" s="141"/>
    </row>
    <row r="124" spans="2:5" x14ac:dyDescent="0.25">
      <c r="B124" s="51" t="s">
        <v>290</v>
      </c>
      <c r="C124" s="44" t="s">
        <v>125</v>
      </c>
      <c r="D124" s="44"/>
      <c r="E124" s="141"/>
    </row>
    <row r="125" spans="2:5" x14ac:dyDescent="0.25">
      <c r="B125" s="51" t="s">
        <v>291</v>
      </c>
      <c r="C125" s="44" t="s">
        <v>131</v>
      </c>
      <c r="D125" s="44"/>
      <c r="E125" s="141"/>
    </row>
    <row r="126" spans="2:5" x14ac:dyDescent="0.25">
      <c r="B126" s="51" t="s">
        <v>292</v>
      </c>
      <c r="C126" s="44" t="s">
        <v>134</v>
      </c>
      <c r="D126" s="44"/>
      <c r="E126" s="139"/>
    </row>
    <row r="127" spans="2:5" x14ac:dyDescent="0.25">
      <c r="B127" s="51" t="s">
        <v>293</v>
      </c>
      <c r="C127" s="44" t="s">
        <v>135</v>
      </c>
      <c r="D127" s="44"/>
      <c r="E127" s="139"/>
    </row>
    <row r="128" spans="2:5" x14ac:dyDescent="0.25">
      <c r="B128" s="51" t="s">
        <v>294</v>
      </c>
      <c r="C128" s="44" t="s">
        <v>136</v>
      </c>
      <c r="D128" s="44"/>
      <c r="E128" s="139"/>
    </row>
    <row r="129" spans="2:5" ht="24" x14ac:dyDescent="0.25">
      <c r="B129" s="51" t="s">
        <v>295</v>
      </c>
      <c r="C129" s="44" t="s">
        <v>138</v>
      </c>
      <c r="D129" s="44"/>
      <c r="E129" s="139"/>
    </row>
    <row r="130" spans="2:5" x14ac:dyDescent="0.25">
      <c r="B130" s="51" t="s">
        <v>296</v>
      </c>
      <c r="C130" s="44" t="s">
        <v>140</v>
      </c>
      <c r="D130" s="44"/>
      <c r="E130" s="139"/>
    </row>
    <row r="131" spans="2:5" x14ac:dyDescent="0.25">
      <c r="B131" s="51" t="s">
        <v>297</v>
      </c>
      <c r="C131" s="44" t="s">
        <v>142</v>
      </c>
      <c r="D131" s="44"/>
      <c r="E131" s="139"/>
    </row>
    <row r="132" spans="2:5" ht="21" customHeight="1" x14ac:dyDescent="0.25">
      <c r="B132" s="51" t="s">
        <v>298</v>
      </c>
      <c r="C132" s="44" t="s">
        <v>138</v>
      </c>
      <c r="D132" s="44"/>
      <c r="E132" s="139"/>
    </row>
    <row r="133" spans="2:5" ht="15.75" thickBot="1" x14ac:dyDescent="0.3">
      <c r="B133" s="52" t="s">
        <v>299</v>
      </c>
      <c r="C133" s="45" t="s">
        <v>145</v>
      </c>
      <c r="D133" s="45"/>
      <c r="E133" s="142"/>
    </row>
    <row r="134" spans="2:5" ht="15.75" thickTop="1" x14ac:dyDescent="0.25">
      <c r="B134" s="54" t="s">
        <v>306</v>
      </c>
      <c r="C134" s="55" t="s">
        <v>307</v>
      </c>
    </row>
  </sheetData>
  <autoFilter ref="A6:E6"/>
  <sortState ref="B7:E128">
    <sortCondition ref="B7:B128"/>
  </sortState>
  <mergeCells count="3">
    <mergeCell ref="B5:E5"/>
    <mergeCell ref="B2:E2"/>
    <mergeCell ref="B3:E3"/>
  </mergeCells>
  <pageMargins left="0.7" right="0.7" top="0.75" bottom="0.75" header="0.3" footer="0.3"/>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8"/>
  <sheetViews>
    <sheetView showGridLines="0" tabSelected="1" view="pageBreakPreview" topLeftCell="A16" zoomScale="80" zoomScaleNormal="80" zoomScaleSheetLayoutView="80" workbookViewId="0">
      <selection activeCell="D37" sqref="D37"/>
    </sheetView>
  </sheetViews>
  <sheetFormatPr defaultRowHeight="15" x14ac:dyDescent="0.25"/>
  <cols>
    <col min="1" max="1" width="2.7109375" customWidth="1"/>
    <col min="2" max="2" width="92" style="53" customWidth="1"/>
    <col min="3" max="3" width="20.7109375" customWidth="1"/>
    <col min="4" max="4" width="60.7109375" bestFit="1" customWidth="1"/>
    <col min="5" max="6" width="20.7109375" customWidth="1"/>
  </cols>
  <sheetData>
    <row r="1" spans="1:6" s="27" customFormat="1" ht="12" customHeight="1" x14ac:dyDescent="0.25">
      <c r="B1" s="47"/>
    </row>
    <row r="2" spans="1:6" s="27" customFormat="1" ht="24.95" customHeight="1" x14ac:dyDescent="0.25">
      <c r="A2" s="234" t="s">
        <v>229</v>
      </c>
      <c r="B2" s="247" t="s">
        <v>336</v>
      </c>
      <c r="C2" s="237"/>
      <c r="D2" s="237"/>
      <c r="E2" s="237"/>
      <c r="F2" s="238"/>
    </row>
    <row r="3" spans="1:6" s="27" customFormat="1" ht="24.95" customHeight="1" x14ac:dyDescent="0.25">
      <c r="A3" s="236"/>
      <c r="B3" s="253" t="s">
        <v>349</v>
      </c>
      <c r="C3" s="254"/>
      <c r="D3" s="254"/>
      <c r="E3" s="254"/>
      <c r="F3" s="255"/>
    </row>
    <row r="4" spans="1:6" s="27" customFormat="1" ht="12" customHeight="1" thickBot="1" x14ac:dyDescent="0.3">
      <c r="A4" s="57"/>
      <c r="B4" s="48"/>
      <c r="C4" s="57"/>
      <c r="D4" s="57"/>
      <c r="E4" s="57"/>
      <c r="F4" s="43"/>
    </row>
    <row r="5" spans="1:6" ht="30" customHeight="1" thickTop="1" thickBot="1" x14ac:dyDescent="0.3">
      <c r="B5" s="262" t="s">
        <v>335</v>
      </c>
      <c r="C5" s="263"/>
      <c r="D5" s="264"/>
      <c r="E5" s="264"/>
      <c r="F5" s="265"/>
    </row>
    <row r="6" spans="1:6" ht="60" customHeight="1" thickTop="1" thickBot="1" x14ac:dyDescent="0.3">
      <c r="B6" s="49" t="s">
        <v>194</v>
      </c>
      <c r="C6" s="29" t="s">
        <v>158</v>
      </c>
      <c r="D6" s="58" t="s">
        <v>331</v>
      </c>
      <c r="E6" s="58" t="s">
        <v>332</v>
      </c>
      <c r="F6" s="42" t="s">
        <v>234</v>
      </c>
    </row>
    <row r="7" spans="1:6" ht="30" customHeight="1" thickTop="1" x14ac:dyDescent="0.25">
      <c r="B7" s="50" t="s">
        <v>316</v>
      </c>
      <c r="C7" s="79" t="s">
        <v>333</v>
      </c>
      <c r="D7" s="266" t="s">
        <v>411</v>
      </c>
      <c r="E7" s="266" t="s">
        <v>423</v>
      </c>
      <c r="F7" s="267">
        <v>6</v>
      </c>
    </row>
    <row r="8" spans="1:6" ht="30" customHeight="1" x14ac:dyDescent="0.25">
      <c r="B8" s="51" t="s">
        <v>317</v>
      </c>
      <c r="C8" s="80" t="s">
        <v>333</v>
      </c>
      <c r="D8" s="260"/>
      <c r="E8" s="260"/>
      <c r="F8" s="268"/>
    </row>
    <row r="9" spans="1:6" ht="30" customHeight="1" x14ac:dyDescent="0.25">
      <c r="B9" s="51" t="s">
        <v>318</v>
      </c>
      <c r="C9" s="80" t="s">
        <v>333</v>
      </c>
      <c r="D9" s="260"/>
      <c r="E9" s="260"/>
      <c r="F9" s="268"/>
    </row>
    <row r="10" spans="1:6" ht="30" customHeight="1" x14ac:dyDescent="0.25">
      <c r="B10" s="51" t="s">
        <v>319</v>
      </c>
      <c r="C10" s="80" t="s">
        <v>334</v>
      </c>
      <c r="D10" s="260"/>
      <c r="E10" s="260"/>
      <c r="F10" s="268"/>
    </row>
    <row r="11" spans="1:6" ht="30" customHeight="1" x14ac:dyDescent="0.25">
      <c r="B11" s="51" t="s">
        <v>320</v>
      </c>
      <c r="C11" s="80" t="s">
        <v>334</v>
      </c>
      <c r="D11" s="260"/>
      <c r="E11" s="260"/>
      <c r="F11" s="268"/>
    </row>
    <row r="12" spans="1:6" ht="30" customHeight="1" x14ac:dyDescent="0.25">
      <c r="B12" s="51" t="s">
        <v>321</v>
      </c>
      <c r="C12" s="80" t="s">
        <v>333</v>
      </c>
      <c r="D12" s="260"/>
      <c r="E12" s="260"/>
      <c r="F12" s="269"/>
    </row>
    <row r="13" spans="1:6" ht="30" customHeight="1" x14ac:dyDescent="0.25">
      <c r="B13" s="51" t="s">
        <v>322</v>
      </c>
      <c r="C13" s="80" t="s">
        <v>334</v>
      </c>
      <c r="D13" s="260"/>
      <c r="E13" s="260"/>
      <c r="F13" s="269"/>
    </row>
    <row r="14" spans="1:6" ht="30" customHeight="1" x14ac:dyDescent="0.25">
      <c r="B14" s="51" t="s">
        <v>323</v>
      </c>
      <c r="C14" s="80" t="s">
        <v>333</v>
      </c>
      <c r="D14" s="260"/>
      <c r="E14" s="260"/>
      <c r="F14" s="269"/>
    </row>
    <row r="15" spans="1:6" ht="43.5" customHeight="1" x14ac:dyDescent="0.25">
      <c r="B15" s="51" t="s">
        <v>324</v>
      </c>
      <c r="C15" s="80" t="s">
        <v>334</v>
      </c>
      <c r="D15" s="260"/>
      <c r="E15" s="260"/>
      <c r="F15" s="268"/>
    </row>
    <row r="16" spans="1:6" ht="30" customHeight="1" x14ac:dyDescent="0.25">
      <c r="B16" s="51" t="s">
        <v>325</v>
      </c>
      <c r="C16" s="80" t="s">
        <v>334</v>
      </c>
      <c r="D16" s="260"/>
      <c r="E16" s="260"/>
      <c r="F16" s="268"/>
    </row>
    <row r="17" spans="2:6" ht="30" customHeight="1" x14ac:dyDescent="0.25">
      <c r="B17" s="51" t="s">
        <v>330</v>
      </c>
      <c r="C17" s="80" t="s">
        <v>334</v>
      </c>
      <c r="D17" s="260"/>
      <c r="E17" s="260"/>
      <c r="F17" s="268"/>
    </row>
    <row r="18" spans="2:6" ht="30" customHeight="1" x14ac:dyDescent="0.25">
      <c r="B18" s="51" t="s">
        <v>326</v>
      </c>
      <c r="C18" s="80" t="s">
        <v>334</v>
      </c>
      <c r="D18" s="260"/>
      <c r="E18" s="260"/>
      <c r="F18" s="268"/>
    </row>
    <row r="19" spans="2:6" ht="30" customHeight="1" x14ac:dyDescent="0.25">
      <c r="B19" s="51" t="s">
        <v>327</v>
      </c>
      <c r="C19" s="80" t="s">
        <v>333</v>
      </c>
      <c r="D19" s="260"/>
      <c r="E19" s="260"/>
      <c r="F19" s="268"/>
    </row>
    <row r="20" spans="2:6" ht="30" customHeight="1" x14ac:dyDescent="0.25">
      <c r="B20" s="51" t="s">
        <v>328</v>
      </c>
      <c r="C20" s="80" t="s">
        <v>334</v>
      </c>
      <c r="D20" s="260"/>
      <c r="E20" s="260"/>
      <c r="F20" s="268"/>
    </row>
    <row r="21" spans="2:6" ht="30" customHeight="1" thickBot="1" x14ac:dyDescent="0.3">
      <c r="B21" s="160" t="s">
        <v>329</v>
      </c>
      <c r="C21" s="161" t="s">
        <v>334</v>
      </c>
      <c r="D21" s="260"/>
      <c r="E21" s="260"/>
      <c r="F21" s="268"/>
    </row>
    <row r="22" spans="2:6" ht="30" customHeight="1" thickTop="1" x14ac:dyDescent="0.25">
      <c r="B22" s="162" t="s">
        <v>316</v>
      </c>
      <c r="C22" s="163" t="s">
        <v>333</v>
      </c>
      <c r="D22" s="259" t="s">
        <v>489</v>
      </c>
      <c r="E22" s="259" t="s">
        <v>408</v>
      </c>
      <c r="F22" s="164"/>
    </row>
    <row r="23" spans="2:6" ht="30" customHeight="1" x14ac:dyDescent="0.25">
      <c r="B23" s="51" t="s">
        <v>317</v>
      </c>
      <c r="C23" s="80" t="s">
        <v>333</v>
      </c>
      <c r="D23" s="260"/>
      <c r="E23" s="260"/>
      <c r="F23" s="159"/>
    </row>
    <row r="24" spans="2:6" ht="30" customHeight="1" x14ac:dyDescent="0.25">
      <c r="B24" s="51" t="s">
        <v>318</v>
      </c>
      <c r="C24" s="80" t="s">
        <v>333</v>
      </c>
      <c r="D24" s="260"/>
      <c r="E24" s="260"/>
      <c r="F24" s="159"/>
    </row>
    <row r="25" spans="2:6" ht="30" customHeight="1" x14ac:dyDescent="0.25">
      <c r="B25" s="51" t="s">
        <v>319</v>
      </c>
      <c r="C25" s="80" t="s">
        <v>334</v>
      </c>
      <c r="D25" s="260"/>
      <c r="E25" s="260"/>
      <c r="F25" s="168"/>
    </row>
    <row r="26" spans="2:6" ht="30" customHeight="1" x14ac:dyDescent="0.25">
      <c r="B26" s="51" t="s">
        <v>320</v>
      </c>
      <c r="C26" s="80" t="s">
        <v>334</v>
      </c>
      <c r="D26" s="260"/>
      <c r="E26" s="260"/>
      <c r="F26" s="168"/>
    </row>
    <row r="27" spans="2:6" ht="30" customHeight="1" x14ac:dyDescent="0.25">
      <c r="B27" s="51" t="s">
        <v>321</v>
      </c>
      <c r="C27" s="80" t="s">
        <v>333</v>
      </c>
      <c r="D27" s="260"/>
      <c r="E27" s="260"/>
      <c r="F27" s="168"/>
    </row>
    <row r="28" spans="2:6" ht="30" customHeight="1" x14ac:dyDescent="0.25">
      <c r="B28" s="51" t="s">
        <v>322</v>
      </c>
      <c r="C28" s="80" t="s">
        <v>334</v>
      </c>
      <c r="D28" s="260"/>
      <c r="E28" s="260"/>
      <c r="F28" s="168"/>
    </row>
    <row r="29" spans="2:6" ht="30" customHeight="1" x14ac:dyDescent="0.25">
      <c r="B29" s="51" t="s">
        <v>323</v>
      </c>
      <c r="C29" s="80" t="s">
        <v>333</v>
      </c>
      <c r="D29" s="260"/>
      <c r="E29" s="260"/>
      <c r="F29" s="159" t="s">
        <v>409</v>
      </c>
    </row>
    <row r="30" spans="2:6" ht="30" customHeight="1" x14ac:dyDescent="0.25">
      <c r="B30" s="51" t="s">
        <v>324</v>
      </c>
      <c r="C30" s="80" t="s">
        <v>334</v>
      </c>
      <c r="D30" s="260"/>
      <c r="E30" s="260"/>
      <c r="F30" s="159"/>
    </row>
    <row r="31" spans="2:6" ht="30" customHeight="1" x14ac:dyDescent="0.25">
      <c r="B31" s="51" t="s">
        <v>325</v>
      </c>
      <c r="C31" s="80" t="s">
        <v>334</v>
      </c>
      <c r="D31" s="260"/>
      <c r="E31" s="260"/>
      <c r="F31" s="159"/>
    </row>
    <row r="32" spans="2:6" ht="30" customHeight="1" x14ac:dyDescent="0.25">
      <c r="B32" s="51" t="s">
        <v>330</v>
      </c>
      <c r="C32" s="80" t="s">
        <v>334</v>
      </c>
      <c r="D32" s="260"/>
      <c r="E32" s="260"/>
      <c r="F32" s="159"/>
    </row>
    <row r="33" spans="2:6" ht="30" customHeight="1" x14ac:dyDescent="0.25">
      <c r="B33" s="51" t="s">
        <v>326</v>
      </c>
      <c r="C33" s="80" t="s">
        <v>334</v>
      </c>
      <c r="D33" s="260"/>
      <c r="E33" s="260"/>
      <c r="F33" s="159"/>
    </row>
    <row r="34" spans="2:6" ht="30" customHeight="1" x14ac:dyDescent="0.25">
      <c r="B34" s="51" t="s">
        <v>327</v>
      </c>
      <c r="C34" s="80" t="s">
        <v>333</v>
      </c>
      <c r="D34" s="260"/>
      <c r="E34" s="260"/>
      <c r="F34" s="159"/>
    </row>
    <row r="35" spans="2:6" ht="30" customHeight="1" x14ac:dyDescent="0.25">
      <c r="B35" s="51" t="s">
        <v>328</v>
      </c>
      <c r="C35" s="80" t="s">
        <v>334</v>
      </c>
      <c r="D35" s="260"/>
      <c r="E35" s="260"/>
      <c r="F35" s="159"/>
    </row>
    <row r="36" spans="2:6" ht="30" customHeight="1" thickBot="1" x14ac:dyDescent="0.3">
      <c r="B36" s="160" t="s">
        <v>329</v>
      </c>
      <c r="C36" s="81" t="s">
        <v>334</v>
      </c>
      <c r="D36" s="261"/>
      <c r="E36" s="261"/>
      <c r="F36" s="165"/>
    </row>
    <row r="37" spans="2:6" ht="30" customHeight="1" thickTop="1" x14ac:dyDescent="0.25">
      <c r="B37" s="188" t="s">
        <v>487</v>
      </c>
      <c r="C37" s="149" t="s">
        <v>362</v>
      </c>
      <c r="D37" s="152" t="s">
        <v>364</v>
      </c>
      <c r="E37" s="155">
        <v>0</v>
      </c>
      <c r="F37" s="156">
        <v>0</v>
      </c>
    </row>
    <row r="38" spans="2:6" ht="30" customHeight="1" x14ac:dyDescent="0.25">
      <c r="B38" s="51" t="s">
        <v>487</v>
      </c>
      <c r="C38" s="150" t="s">
        <v>362</v>
      </c>
      <c r="D38" s="181" t="s">
        <v>374</v>
      </c>
      <c r="E38" s="153">
        <v>0</v>
      </c>
      <c r="F38" s="157">
        <v>0</v>
      </c>
    </row>
    <row r="39" spans="2:6" ht="30" customHeight="1" x14ac:dyDescent="0.25">
      <c r="B39" s="51" t="s">
        <v>487</v>
      </c>
      <c r="C39" s="150" t="s">
        <v>362</v>
      </c>
      <c r="D39" s="180" t="s">
        <v>418</v>
      </c>
      <c r="E39" s="153">
        <v>0</v>
      </c>
      <c r="F39" s="157">
        <v>0</v>
      </c>
    </row>
    <row r="40" spans="2:6" ht="30" customHeight="1" x14ac:dyDescent="0.25">
      <c r="B40" s="51" t="s">
        <v>487</v>
      </c>
      <c r="C40" s="150" t="s">
        <v>362</v>
      </c>
      <c r="D40" s="181" t="s">
        <v>365</v>
      </c>
      <c r="E40" s="153">
        <v>0</v>
      </c>
      <c r="F40" s="157">
        <v>0</v>
      </c>
    </row>
    <row r="41" spans="2:6" ht="30" customHeight="1" x14ac:dyDescent="0.25">
      <c r="B41" s="51" t="s">
        <v>487</v>
      </c>
      <c r="C41" s="150" t="s">
        <v>362</v>
      </c>
      <c r="D41" s="181" t="s">
        <v>366</v>
      </c>
      <c r="E41" s="153">
        <v>0</v>
      </c>
      <c r="F41" s="157">
        <v>0</v>
      </c>
    </row>
    <row r="42" spans="2:6" ht="30" customHeight="1" x14ac:dyDescent="0.25">
      <c r="B42" s="51" t="s">
        <v>487</v>
      </c>
      <c r="C42" s="150" t="s">
        <v>362</v>
      </c>
      <c r="D42" s="181" t="s">
        <v>367</v>
      </c>
      <c r="E42" s="153">
        <v>0</v>
      </c>
      <c r="F42" s="157">
        <v>0</v>
      </c>
    </row>
    <row r="43" spans="2:6" ht="30" customHeight="1" x14ac:dyDescent="0.25">
      <c r="B43" s="51" t="s">
        <v>487</v>
      </c>
      <c r="C43" s="150" t="s">
        <v>362</v>
      </c>
      <c r="D43" s="181" t="s">
        <v>368</v>
      </c>
      <c r="E43" s="153">
        <v>0</v>
      </c>
      <c r="F43" s="157">
        <v>0</v>
      </c>
    </row>
    <row r="44" spans="2:6" ht="30" customHeight="1" x14ac:dyDescent="0.25">
      <c r="B44" s="51" t="s">
        <v>487</v>
      </c>
      <c r="C44" s="150" t="s">
        <v>362</v>
      </c>
      <c r="D44" s="181" t="s">
        <v>373</v>
      </c>
      <c r="E44" s="153">
        <v>0</v>
      </c>
      <c r="F44" s="157">
        <v>0</v>
      </c>
    </row>
    <row r="45" spans="2:6" ht="30" customHeight="1" x14ac:dyDescent="0.25">
      <c r="B45" s="51" t="s">
        <v>487</v>
      </c>
      <c r="C45" s="150" t="s">
        <v>362</v>
      </c>
      <c r="D45" s="181" t="s">
        <v>369</v>
      </c>
      <c r="E45" s="153">
        <v>0</v>
      </c>
      <c r="F45" s="157">
        <v>0</v>
      </c>
    </row>
    <row r="46" spans="2:6" ht="30" customHeight="1" x14ac:dyDescent="0.25">
      <c r="B46" s="51" t="s">
        <v>487</v>
      </c>
      <c r="C46" s="150" t="s">
        <v>362</v>
      </c>
      <c r="D46" s="181" t="s">
        <v>370</v>
      </c>
      <c r="E46" s="153">
        <v>0</v>
      </c>
      <c r="F46" s="157">
        <v>0</v>
      </c>
    </row>
    <row r="47" spans="2:6" ht="30" customHeight="1" x14ac:dyDescent="0.25">
      <c r="B47" s="51" t="s">
        <v>487</v>
      </c>
      <c r="C47" s="150" t="s">
        <v>362</v>
      </c>
      <c r="D47" s="181" t="s">
        <v>371</v>
      </c>
      <c r="E47" s="153">
        <v>0</v>
      </c>
      <c r="F47" s="157">
        <v>0</v>
      </c>
    </row>
    <row r="48" spans="2:6" ht="30" customHeight="1" x14ac:dyDescent="0.25">
      <c r="B48" s="51" t="s">
        <v>487</v>
      </c>
      <c r="C48" s="150" t="s">
        <v>362</v>
      </c>
      <c r="D48" s="181" t="s">
        <v>372</v>
      </c>
      <c r="E48" s="153">
        <v>0</v>
      </c>
      <c r="F48" s="157">
        <v>0</v>
      </c>
    </row>
    <row r="49" spans="2:6" ht="30" customHeight="1" x14ac:dyDescent="0.25">
      <c r="B49" s="51" t="s">
        <v>487</v>
      </c>
      <c r="C49" s="150" t="s">
        <v>362</v>
      </c>
      <c r="D49" s="181" t="s">
        <v>379</v>
      </c>
      <c r="E49" s="153">
        <v>0</v>
      </c>
      <c r="F49" s="157">
        <v>0</v>
      </c>
    </row>
    <row r="50" spans="2:6" ht="30" customHeight="1" x14ac:dyDescent="0.25">
      <c r="B50" s="51" t="s">
        <v>487</v>
      </c>
      <c r="C50" s="150" t="s">
        <v>362</v>
      </c>
      <c r="D50" s="181" t="s">
        <v>380</v>
      </c>
      <c r="E50" s="153">
        <v>0</v>
      </c>
      <c r="F50" s="157">
        <v>0</v>
      </c>
    </row>
    <row r="51" spans="2:6" ht="30" customHeight="1" x14ac:dyDescent="0.25">
      <c r="B51" s="51" t="s">
        <v>487</v>
      </c>
      <c r="C51" s="150" t="s">
        <v>362</v>
      </c>
      <c r="D51" s="181" t="s">
        <v>381</v>
      </c>
      <c r="E51" s="153">
        <v>0</v>
      </c>
      <c r="F51" s="157">
        <v>0</v>
      </c>
    </row>
    <row r="52" spans="2:6" ht="30" customHeight="1" x14ac:dyDescent="0.25">
      <c r="B52" s="51" t="s">
        <v>487</v>
      </c>
      <c r="C52" s="150" t="s">
        <v>362</v>
      </c>
      <c r="D52" s="181" t="s">
        <v>382</v>
      </c>
      <c r="E52" s="153">
        <v>0</v>
      </c>
      <c r="F52" s="157">
        <v>0</v>
      </c>
    </row>
    <row r="53" spans="2:6" ht="30" customHeight="1" x14ac:dyDescent="0.25">
      <c r="B53" s="51" t="s">
        <v>487</v>
      </c>
      <c r="C53" s="150" t="s">
        <v>362</v>
      </c>
      <c r="D53" s="181" t="s">
        <v>401</v>
      </c>
      <c r="E53" s="153">
        <v>0</v>
      </c>
      <c r="F53" s="157">
        <v>0</v>
      </c>
    </row>
    <row r="54" spans="2:6" ht="30" customHeight="1" x14ac:dyDescent="0.25">
      <c r="B54" s="51" t="s">
        <v>487</v>
      </c>
      <c r="C54" s="150" t="s">
        <v>362</v>
      </c>
      <c r="D54" s="181" t="s">
        <v>384</v>
      </c>
      <c r="E54" s="153">
        <v>0</v>
      </c>
      <c r="F54" s="157">
        <v>0</v>
      </c>
    </row>
    <row r="55" spans="2:6" ht="30" customHeight="1" x14ac:dyDescent="0.25">
      <c r="B55" s="51" t="s">
        <v>487</v>
      </c>
      <c r="C55" s="150" t="s">
        <v>362</v>
      </c>
      <c r="D55" s="181" t="s">
        <v>385</v>
      </c>
      <c r="E55" s="153">
        <v>0</v>
      </c>
      <c r="F55" s="157">
        <v>0</v>
      </c>
    </row>
    <row r="56" spans="2:6" ht="30" customHeight="1" x14ac:dyDescent="0.25">
      <c r="B56" s="51" t="s">
        <v>487</v>
      </c>
      <c r="C56" s="150" t="s">
        <v>362</v>
      </c>
      <c r="D56" s="181" t="s">
        <v>386</v>
      </c>
      <c r="E56" s="153">
        <v>0</v>
      </c>
      <c r="F56" s="157">
        <v>0</v>
      </c>
    </row>
    <row r="57" spans="2:6" ht="30" customHeight="1" thickBot="1" x14ac:dyDescent="0.3">
      <c r="B57" s="52" t="s">
        <v>487</v>
      </c>
      <c r="C57" s="151" t="s">
        <v>362</v>
      </c>
      <c r="D57" s="182" t="s">
        <v>414</v>
      </c>
      <c r="E57" s="154">
        <v>0</v>
      </c>
      <c r="F57" s="158">
        <v>0</v>
      </c>
    </row>
    <row r="58" spans="2:6" ht="15.75" thickTop="1" x14ac:dyDescent="0.25"/>
  </sheetData>
  <mergeCells count="9">
    <mergeCell ref="D22:D36"/>
    <mergeCell ref="E22:E36"/>
    <mergeCell ref="A2:A3"/>
    <mergeCell ref="B2:F2"/>
    <mergeCell ref="B3:F3"/>
    <mergeCell ref="B5:F5"/>
    <mergeCell ref="D7:D21"/>
    <mergeCell ref="E7:E21"/>
    <mergeCell ref="F7:F21"/>
  </mergeCells>
  <pageMargins left="0.25" right="0.25" top="0.75" bottom="0.75" header="0.3" footer="0.3"/>
  <pageSetup paperSize="9" scale="65" fitToHeight="0" orientation="landscape" r:id="rId1"/>
  <rowBreaks count="2" manualBreakCount="2">
    <brk id="21" max="5" man="1"/>
    <brk id="3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61" t="s">
        <v>345</v>
      </c>
    </row>
    <row r="3" spans="2:2" ht="18" x14ac:dyDescent="0.25">
      <c r="B3" s="17" t="s">
        <v>341</v>
      </c>
    </row>
    <row r="4" spans="2:2" ht="18" x14ac:dyDescent="0.25">
      <c r="B4" s="17" t="s">
        <v>337</v>
      </c>
    </row>
    <row r="5" spans="2:2" x14ac:dyDescent="0.25">
      <c r="B5" s="17" t="s">
        <v>338</v>
      </c>
    </row>
    <row r="6" spans="2:2" x14ac:dyDescent="0.25">
      <c r="B6" s="17" t="s">
        <v>339</v>
      </c>
    </row>
    <row r="7" spans="2:2" ht="18" x14ac:dyDescent="0.25">
      <c r="B7" s="17" t="s">
        <v>342</v>
      </c>
    </row>
    <row r="8" spans="2:2" x14ac:dyDescent="0.25">
      <c r="B8" s="17" t="s">
        <v>340</v>
      </c>
    </row>
    <row r="9" spans="2:2" ht="18" x14ac:dyDescent="0.25">
      <c r="B9" s="17" t="s">
        <v>344</v>
      </c>
    </row>
    <row r="10" spans="2:2" x14ac:dyDescent="0.25">
      <c r="B10" s="17" t="s">
        <v>343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Superfici</vt:lpstr>
      <vt:lpstr>Calcolo superfici totali</vt:lpstr>
      <vt:lpstr>Pulizia attività integrative</vt:lpstr>
      <vt:lpstr>Pulizia attività aggiuntive</vt:lpstr>
      <vt:lpstr>Disinfestazione</vt:lpstr>
      <vt:lpstr>Rifiuti speciali</vt:lpstr>
      <vt:lpstr>Ausiliariato </vt:lpstr>
      <vt:lpstr>Riepilogo Canoni</vt:lpstr>
      <vt:lpstr>'Ausiliariato '!Area_stampa</vt:lpstr>
      <vt:lpstr>'Calcolo superfici totali'!Area_stampa</vt:lpstr>
      <vt:lpstr>Disinfestazione!Area_stampa</vt:lpstr>
      <vt:lpstr>'Pulizia attività aggiuntive'!Area_stampa</vt:lpstr>
      <vt:lpstr>Superfici!Area_stampa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2020-12-11T10:51:16Z</dcterms:modified>
</cp:coreProperties>
</file>